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oss 2023\"/>
    </mc:Choice>
  </mc:AlternateContent>
  <xr:revisionPtr revIDLastSave="0" documentId="13_ncr:1_{996ADC93-FFD7-43F5-BA82-CA6BFB509975}" xr6:coauthVersionLast="36" xr6:coauthVersionMax="36" xr10:uidLastSave="{00000000-0000-0000-0000-000000000000}"/>
  <bookViews>
    <workbookView xWindow="-108" yWindow="-108" windowWidth="23256" windowHeight="12456" activeTab="2" xr2:uid="{00000000-000D-0000-FFFF-FFFF00000000}"/>
  </bookViews>
  <sheets>
    <sheet name="Moyenne classe + école" sheetId="1" r:id="rId1"/>
    <sheet name="Classement par course" sheetId="2" r:id="rId2"/>
    <sheet name=" Liste écoles 6e" sheetId="3" r:id="rId3"/>
    <sheet name="Liste ecoles 5e" sheetId="4" r:id="rId4"/>
    <sheet name="Liste écoles (4)" sheetId="6" r:id="rId5"/>
    <sheet name="Liste écoles 3" sheetId="5" r:id="rId6"/>
    <sheet name="Liste écoles 2" sheetId="7" r:id="rId7"/>
    <sheet name="Liste écoles 1er" sheetId="8" r:id="rId8"/>
  </sheets>
  <definedNames>
    <definedName name="_xlnm._FilterDatabase" localSheetId="1" hidden="1">'Classement par course'!$B$8:$C$10</definedName>
  </definedNames>
  <calcPr calcId="191029"/>
</workbook>
</file>

<file path=xl/calcChain.xml><?xml version="1.0" encoding="utf-8"?>
<calcChain xmlns="http://schemas.openxmlformats.org/spreadsheetml/2006/main">
  <c r="C15" i="8" l="1"/>
  <c r="C19" i="8"/>
  <c r="C12" i="8"/>
  <c r="C13" i="8"/>
  <c r="C17" i="8"/>
  <c r="C18" i="8"/>
  <c r="C14" i="8"/>
  <c r="C16" i="8"/>
  <c r="C17" i="7"/>
  <c r="C14" i="7"/>
  <c r="C18" i="7"/>
  <c r="C12" i="7"/>
  <c r="C16" i="7"/>
  <c r="C15" i="7"/>
  <c r="C13" i="7"/>
  <c r="C18" i="6"/>
  <c r="C14" i="6"/>
  <c r="C19" i="6"/>
  <c r="C21" i="6"/>
  <c r="C22" i="6"/>
  <c r="C17" i="6"/>
  <c r="C12" i="6"/>
  <c r="C15" i="6"/>
  <c r="C20" i="6"/>
  <c r="C13" i="6"/>
  <c r="C16" i="6"/>
  <c r="C16" i="5"/>
  <c r="C21" i="5"/>
  <c r="C20" i="5"/>
  <c r="C14" i="5"/>
  <c r="C22" i="5"/>
  <c r="C12" i="5"/>
  <c r="C15" i="5"/>
  <c r="C19" i="5"/>
  <c r="C13" i="5"/>
  <c r="C18" i="5"/>
  <c r="C17" i="5"/>
  <c r="C18" i="4"/>
  <c r="C16" i="4"/>
  <c r="C13" i="4"/>
  <c r="C21" i="4"/>
  <c r="C20" i="4"/>
  <c r="C12" i="4"/>
  <c r="C15" i="4"/>
  <c r="C19" i="4"/>
  <c r="C17" i="4"/>
  <c r="C14" i="4"/>
  <c r="U12" i="1" l="1"/>
  <c r="Q9" i="1" l="1"/>
  <c r="C77" i="2" s="1"/>
  <c r="U9" i="1"/>
  <c r="T18" i="1"/>
  <c r="Q18" i="1"/>
  <c r="N18" i="1"/>
  <c r="C59" i="2" s="1"/>
  <c r="K18" i="1"/>
  <c r="H18" i="1"/>
  <c r="E18" i="1"/>
  <c r="T17" i="1"/>
  <c r="Q17" i="1"/>
  <c r="N17" i="1"/>
  <c r="C67" i="2" s="1"/>
  <c r="S5" i="1"/>
  <c r="P5" i="1"/>
  <c r="M5" i="1"/>
  <c r="J5" i="1"/>
  <c r="G5" i="1"/>
  <c r="D5" i="1"/>
  <c r="B95" i="2"/>
  <c r="B20" i="2"/>
  <c r="B70" i="2"/>
  <c r="B83" i="2"/>
  <c r="B53" i="2"/>
  <c r="B36" i="2"/>
  <c r="E22" i="1"/>
  <c r="H22" i="1"/>
  <c r="K22" i="1"/>
  <c r="N22" i="1"/>
  <c r="Q22" i="1"/>
  <c r="T22" i="1"/>
  <c r="C95" i="2" s="1"/>
  <c r="U22" i="1"/>
  <c r="V22" i="1"/>
  <c r="E19" i="1"/>
  <c r="H19" i="1"/>
  <c r="V19" i="1"/>
  <c r="V16" i="1"/>
  <c r="V15" i="1"/>
  <c r="V14" i="1"/>
  <c r="V9" i="1"/>
  <c r="V8" i="1"/>
  <c r="U13" i="1"/>
  <c r="V13" i="1"/>
  <c r="V12" i="1"/>
  <c r="V11" i="1"/>
  <c r="V10" i="1"/>
  <c r="Q15" i="1"/>
  <c r="C82" i="2" s="1"/>
  <c r="T15" i="1"/>
  <c r="Q14" i="1"/>
  <c r="C81" i="2" s="1"/>
  <c r="T14" i="1"/>
  <c r="Q13" i="1"/>
  <c r="C76" i="2" s="1"/>
  <c r="T13" i="1"/>
  <c r="C88" i="2" s="1"/>
  <c r="V18" i="1"/>
  <c r="V21" i="1"/>
  <c r="V20" i="1"/>
  <c r="V17" i="1"/>
  <c r="Q16" i="1"/>
  <c r="C79" i="2" s="1"/>
  <c r="T16" i="1"/>
  <c r="C14" i="3"/>
  <c r="C12" i="3"/>
  <c r="C18" i="3"/>
  <c r="C20" i="3"/>
  <c r="C16" i="3"/>
  <c r="C21" i="3"/>
  <c r="C17" i="3"/>
  <c r="C19" i="3"/>
  <c r="C15" i="3"/>
  <c r="B89" i="2"/>
  <c r="B93" i="2"/>
  <c r="B92" i="2"/>
  <c r="B88" i="2"/>
  <c r="B87" i="2"/>
  <c r="B94" i="2"/>
  <c r="B90" i="2"/>
  <c r="B77" i="2"/>
  <c r="B78" i="2"/>
  <c r="B74" i="2"/>
  <c r="B80" i="2"/>
  <c r="B76" i="2"/>
  <c r="B81" i="2"/>
  <c r="B82" i="2"/>
  <c r="B79" i="2"/>
  <c r="B63" i="2"/>
  <c r="B58" i="2"/>
  <c r="B64" i="2"/>
  <c r="B60" i="2"/>
  <c r="B68" i="2"/>
  <c r="B69" i="2"/>
  <c r="B57" i="2"/>
  <c r="B67" i="2"/>
  <c r="B59" i="2"/>
  <c r="B65" i="2"/>
  <c r="B66" i="2"/>
  <c r="B61" i="2"/>
  <c r="B40" i="2"/>
  <c r="B41" i="2"/>
  <c r="B48" i="2"/>
  <c r="B43" i="2"/>
  <c r="B51" i="2"/>
  <c r="B52" i="2"/>
  <c r="B45" i="2"/>
  <c r="B50" i="2"/>
  <c r="B49" i="2"/>
  <c r="B47" i="2"/>
  <c r="B42" i="2"/>
  <c r="B46" i="2"/>
  <c r="B29" i="2"/>
  <c r="B31" i="2"/>
  <c r="B27" i="2"/>
  <c r="B24" i="2"/>
  <c r="B34" i="2"/>
  <c r="B35" i="2"/>
  <c r="B32" i="2"/>
  <c r="B33" i="2"/>
  <c r="B25" i="2"/>
  <c r="B28" i="2"/>
  <c r="B30" i="2"/>
  <c r="B11" i="2"/>
  <c r="B10" i="2"/>
  <c r="B8" i="2"/>
  <c r="B14" i="2"/>
  <c r="B16" i="2"/>
  <c r="B18" i="2"/>
  <c r="B19" i="2"/>
  <c r="B12" i="2"/>
  <c r="B17" i="2"/>
  <c r="B13" i="2"/>
  <c r="B15" i="2"/>
  <c r="U16" i="1"/>
  <c r="N16" i="1"/>
  <c r="C57" i="2" s="1"/>
  <c r="K16" i="1"/>
  <c r="C45" i="2" s="1"/>
  <c r="H16" i="1"/>
  <c r="C32" i="2" s="1"/>
  <c r="E16" i="1"/>
  <c r="C12" i="2" s="1"/>
  <c r="V6" i="1" l="1"/>
  <c r="B26" i="2"/>
  <c r="B9" i="2"/>
  <c r="U21" i="1"/>
  <c r="H21" i="1"/>
  <c r="C30" i="2" s="1"/>
  <c r="E21" i="1"/>
  <c r="C11" i="2" s="1"/>
  <c r="U19" i="1"/>
  <c r="T19" i="1"/>
  <c r="C87" i="2" s="1"/>
  <c r="Q19" i="1"/>
  <c r="C13" i="3" l="1"/>
  <c r="B91" i="2"/>
  <c r="B75" i="2"/>
  <c r="B62" i="2"/>
  <c r="B44" i="2"/>
  <c r="T21" i="1"/>
  <c r="C90" i="2" s="1"/>
  <c r="T20" i="1"/>
  <c r="C94" i="2" s="1"/>
  <c r="T11" i="1"/>
  <c r="C93" i="2" s="1"/>
  <c r="T12" i="1"/>
  <c r="C92" i="2" s="1"/>
  <c r="T10" i="1"/>
  <c r="C89" i="2" s="1"/>
  <c r="T8" i="1"/>
  <c r="C91" i="2" s="1"/>
  <c r="Q21" i="1"/>
  <c r="Q20" i="1"/>
  <c r="Q8" i="1"/>
  <c r="C75" i="2" s="1"/>
  <c r="Q10" i="1"/>
  <c r="C78" i="2" s="1"/>
  <c r="Q11" i="1"/>
  <c r="C74" i="2" s="1"/>
  <c r="Q12" i="1"/>
  <c r="C80" i="2" s="1"/>
  <c r="N11" i="1"/>
  <c r="C58" i="2" s="1"/>
  <c r="N12" i="1"/>
  <c r="C64" i="2" s="1"/>
  <c r="N13" i="1"/>
  <c r="C60" i="2" s="1"/>
  <c r="N14" i="1"/>
  <c r="C68" i="2" s="1"/>
  <c r="N15" i="1"/>
  <c r="C69" i="2" s="1"/>
  <c r="N19" i="1"/>
  <c r="C65" i="2" s="1"/>
  <c r="N20" i="1"/>
  <c r="C66" i="2" s="1"/>
  <c r="N21" i="1"/>
  <c r="C61" i="2" s="1"/>
  <c r="N10" i="1"/>
  <c r="C63" i="2" s="1"/>
  <c r="N8" i="1"/>
  <c r="C62" i="2" s="1"/>
  <c r="K11" i="1"/>
  <c r="C41" i="2" s="1"/>
  <c r="K12" i="1"/>
  <c r="C48" i="2" s="1"/>
  <c r="K13" i="1"/>
  <c r="C43" i="2" s="1"/>
  <c r="K14" i="1"/>
  <c r="C51" i="2" s="1"/>
  <c r="K15" i="1"/>
  <c r="C52" i="2" s="1"/>
  <c r="K17" i="1"/>
  <c r="C50" i="2" s="1"/>
  <c r="C49" i="2"/>
  <c r="K19" i="1"/>
  <c r="C47" i="2" s="1"/>
  <c r="K20" i="1"/>
  <c r="C42" i="2" s="1"/>
  <c r="K21" i="1"/>
  <c r="C46" i="2" s="1"/>
  <c r="K10" i="1"/>
  <c r="C40" i="2" s="1"/>
  <c r="K8" i="1"/>
  <c r="C44" i="2" s="1"/>
  <c r="H20" i="1"/>
  <c r="C28" i="2" s="1"/>
  <c r="C25" i="2"/>
  <c r="H11" i="1"/>
  <c r="C31" i="2" s="1"/>
  <c r="H12" i="1"/>
  <c r="C27" i="2" s="1"/>
  <c r="H13" i="1"/>
  <c r="C24" i="2" s="1"/>
  <c r="H14" i="1"/>
  <c r="C34" i="2" s="1"/>
  <c r="H15" i="1"/>
  <c r="C35" i="2" s="1"/>
  <c r="H17" i="1"/>
  <c r="C33" i="2" s="1"/>
  <c r="H10" i="1"/>
  <c r="C29" i="2" s="1"/>
  <c r="H8" i="1"/>
  <c r="C26" i="2" s="1"/>
  <c r="E20" i="1"/>
  <c r="C15" i="2" s="1"/>
  <c r="C13" i="2"/>
  <c r="E11" i="1"/>
  <c r="C8" i="2" s="1"/>
  <c r="E12" i="1"/>
  <c r="C14" i="2" s="1"/>
  <c r="E13" i="1"/>
  <c r="C16" i="2" s="1"/>
  <c r="E14" i="1"/>
  <c r="C18" i="2" s="1"/>
  <c r="E15" i="1"/>
  <c r="C19" i="2" s="1"/>
  <c r="E17" i="1"/>
  <c r="C17" i="2" s="1"/>
  <c r="E10" i="1"/>
  <c r="C10" i="2" s="1"/>
  <c r="E8" i="1"/>
  <c r="C9" i="2" s="1"/>
  <c r="U8" i="1" l="1"/>
  <c r="U20" i="1" l="1"/>
  <c r="U18" i="1"/>
  <c r="U17" i="1"/>
  <c r="U15" i="1"/>
  <c r="U14" i="1"/>
  <c r="U10" i="1"/>
  <c r="U11" i="1"/>
</calcChain>
</file>

<file path=xl/sharedStrings.xml><?xml version="1.0" encoding="utf-8"?>
<sst xmlns="http://schemas.openxmlformats.org/spreadsheetml/2006/main" count="109" uniqueCount="65">
  <si>
    <t>3e année</t>
  </si>
  <si>
    <t>5e année</t>
  </si>
  <si>
    <t>6e année</t>
  </si>
  <si>
    <t>Nb tours</t>
  </si>
  <si>
    <t>Total tours</t>
  </si>
  <si>
    <t>Nb kids</t>
  </si>
  <si>
    <t>Ecoles</t>
  </si>
  <si>
    <t>Moy</t>
  </si>
  <si>
    <t>Moyen</t>
  </si>
  <si>
    <t>3ème année</t>
  </si>
  <si>
    <t>Nb kids total</t>
  </si>
  <si>
    <t>Ecoles participantes:</t>
  </si>
  <si>
    <t>Moyenne obtenue:</t>
  </si>
  <si>
    <t>Voici les résultats par course</t>
  </si>
  <si>
    <t>2e année</t>
  </si>
  <si>
    <t>1e année</t>
  </si>
  <si>
    <t>6ème année</t>
  </si>
  <si>
    <t>5ème année</t>
  </si>
  <si>
    <t>4ème année</t>
  </si>
  <si>
    <t>2ème année</t>
  </si>
  <si>
    <t>1ère année</t>
  </si>
  <si>
    <t>Class.</t>
  </si>
  <si>
    <t>JCPMF primaire de Leuze</t>
  </si>
  <si>
    <t>EPLP</t>
  </si>
  <si>
    <t>ESPE</t>
  </si>
  <si>
    <t>EPLL (A)</t>
  </si>
  <si>
    <t>EPLL (B)</t>
  </si>
  <si>
    <t>Trier la colonne C (du + gd au + petit)</t>
  </si>
  <si>
    <t>Ecole comm. de Vieux-Leuze</t>
  </si>
  <si>
    <t>Ecole St Pierre (Pipaix)</t>
  </si>
  <si>
    <t>Ecole St Pierre (Ellignies-Ste-Anne)</t>
  </si>
  <si>
    <t>Ecole Tour St Pierre (A)</t>
  </si>
  <si>
    <t>Ecole Tour St Pierre (B)</t>
  </si>
  <si>
    <t>CO2RT</t>
  </si>
  <si>
    <t>Ecole comm. du Rempart</t>
  </si>
  <si>
    <t>CO3BA</t>
  </si>
  <si>
    <t>CO3BL</t>
  </si>
  <si>
    <t>Ecole comm. de Bon Air</t>
  </si>
  <si>
    <t>Ecole comm. de Blicquy</t>
  </si>
  <si>
    <t>Ecole comm. de Tourpes</t>
  </si>
  <si>
    <t>Courses et nb de couloirs</t>
  </si>
  <si>
    <t>4e année</t>
  </si>
  <si>
    <t>Ecole St Pierre (rue de Tournai) B</t>
  </si>
  <si>
    <t>Ecole St Pierre (rue de Tournai) A</t>
  </si>
  <si>
    <t>Ecole comm. de Pipaix</t>
  </si>
  <si>
    <t>Ecole comm. de Chapelle</t>
  </si>
  <si>
    <t>CO2CH</t>
  </si>
  <si>
    <t>CO2TO</t>
  </si>
  <si>
    <t>ESPL (A)</t>
  </si>
  <si>
    <t>ESPL (B)</t>
  </si>
  <si>
    <t>Nb</t>
  </si>
  <si>
    <t>Ecole comm. de Thieulain</t>
  </si>
  <si>
    <t>CO3GR</t>
  </si>
  <si>
    <t>Ecole comm. de Grandmetz</t>
  </si>
  <si>
    <t>JCPMF 06-10-23</t>
  </si>
  <si>
    <t>le 06/10/2023</t>
  </si>
  <si>
    <t>EBA - CO1VL</t>
  </si>
  <si>
    <t>EB - CO1PX</t>
  </si>
  <si>
    <t>ET - CO1TH</t>
  </si>
  <si>
    <r>
      <t>Année</t>
    </r>
    <r>
      <rPr>
        <sz val="10"/>
        <rFont val="Arial"/>
        <family val="2"/>
      </rPr>
      <t xml:space="preserve">: 3e </t>
    </r>
  </si>
  <si>
    <r>
      <t>Année</t>
    </r>
    <r>
      <rPr>
        <sz val="10"/>
        <rFont val="Arial"/>
        <family val="2"/>
      </rPr>
      <t>: 6</t>
    </r>
    <r>
      <rPr>
        <vertAlign val="superscript"/>
        <sz val="10"/>
        <rFont val="Arial"/>
        <family val="2"/>
      </rPr>
      <t>e</t>
    </r>
  </si>
  <si>
    <r>
      <t>Année</t>
    </r>
    <r>
      <rPr>
        <sz val="10"/>
        <rFont val="Arial"/>
        <family val="2"/>
      </rPr>
      <t>: 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</t>
    </r>
  </si>
  <si>
    <r>
      <t>Année</t>
    </r>
    <r>
      <rPr>
        <sz val="10"/>
        <rFont val="Arial"/>
        <family val="2"/>
      </rPr>
      <t>: 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</t>
    </r>
  </si>
  <si>
    <r>
      <t>Année</t>
    </r>
    <r>
      <rPr>
        <sz val="10"/>
        <rFont val="Arial"/>
        <family val="2"/>
      </rPr>
      <t>: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</t>
    </r>
  </si>
  <si>
    <r>
      <t>Année</t>
    </r>
    <r>
      <rPr>
        <sz val="10"/>
        <rFont val="Arial"/>
        <family val="2"/>
      </rPr>
      <t>: 1</t>
    </r>
    <r>
      <rPr>
        <vertAlign val="superscript"/>
        <sz val="10"/>
        <rFont val="Arial"/>
        <family val="2"/>
      </rPr>
      <t>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</si>
</sst>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1"/>
      <name val="Fixedsys"/>
      <family val="3"/>
    </font>
    <font>
      <b/>
      <sz val="10"/>
      <color indexed="2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4"/>
      <color indexed="10"/>
      <name val="DotumChe"/>
      <family val="3"/>
    </font>
    <font>
      <b/>
      <sz val="11"/>
      <color rgb="FFC00000"/>
      <name val="Arial"/>
      <family val="2"/>
    </font>
    <font>
      <sz val="10"/>
      <color rgb="FF00B050"/>
      <name val="Arial"/>
      <family val="2"/>
    </font>
    <font>
      <i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1"/>
      <color rgb="FF7030A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lightUp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4" fillId="2" borderId="0" xfId="0" applyFont="1" applyFill="1" applyAlignment="1">
      <alignment horizontal="center" vertical="center" textRotation="90"/>
    </xf>
    <xf numFmtId="2" fontId="0" fillId="0" borderId="0" xfId="0" applyNumberFormat="1"/>
    <xf numFmtId="0" fontId="6" fillId="0" borderId="0" xfId="0" applyFont="1"/>
    <xf numFmtId="0" fontId="8" fillId="0" borderId="0" xfId="0" applyFont="1"/>
    <xf numFmtId="0" fontId="5" fillId="0" borderId="0" xfId="0" applyFont="1"/>
    <xf numFmtId="0" fontId="5" fillId="0" borderId="3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4" fillId="0" borderId="9" xfId="0" applyFont="1" applyBorder="1"/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22"/>
  <sheetViews>
    <sheetView topLeftCell="A3" zoomScale="85" zoomScaleNormal="85" workbookViewId="0">
      <selection activeCell="AA20" sqref="AA20"/>
    </sheetView>
  </sheetViews>
  <sheetFormatPr baseColWidth="10" defaultRowHeight="13.2" x14ac:dyDescent="0.25"/>
  <cols>
    <col min="1" max="1" width="1.33203125" customWidth="1"/>
    <col min="2" max="2" width="16.6640625" customWidth="1"/>
    <col min="3" max="3" width="5.6640625" customWidth="1"/>
    <col min="4" max="5" width="5.6640625" style="1" customWidth="1"/>
    <col min="6" max="6" width="5.6640625" customWidth="1"/>
    <col min="7" max="8" width="5.6640625" style="1" customWidth="1"/>
    <col min="9" max="9" width="5.6640625" customWidth="1"/>
    <col min="10" max="15" width="5.6640625" style="1" customWidth="1"/>
    <col min="16" max="20" width="5.6640625" customWidth="1"/>
    <col min="21" max="21" width="6.33203125" style="1" customWidth="1"/>
    <col min="22" max="22" width="6.33203125" customWidth="1"/>
    <col min="23" max="23" width="33" customWidth="1"/>
  </cols>
  <sheetData>
    <row r="1" spans="2:23" ht="27.75" customHeight="1" x14ac:dyDescent="0.25"/>
    <row r="2" spans="2:23" ht="17.100000000000001" customHeight="1" x14ac:dyDescent="0.25">
      <c r="B2" s="5" t="s">
        <v>22</v>
      </c>
      <c r="C2" s="4"/>
      <c r="E2" s="19"/>
      <c r="F2" s="4"/>
      <c r="I2" s="4"/>
    </row>
    <row r="3" spans="2:23" ht="17.100000000000001" customHeight="1" x14ac:dyDescent="0.25">
      <c r="B3" s="5" t="s">
        <v>55</v>
      </c>
      <c r="C3" s="4"/>
      <c r="F3" s="4"/>
      <c r="I3" s="4"/>
    </row>
    <row r="4" spans="2:23" ht="12" customHeight="1" x14ac:dyDescent="0.25">
      <c r="B4" s="5"/>
      <c r="C4" s="4"/>
      <c r="F4" s="4"/>
      <c r="I4" s="4"/>
    </row>
    <row r="5" spans="2:23" ht="17.100000000000001" customHeight="1" x14ac:dyDescent="0.25">
      <c r="B5" s="4"/>
      <c r="C5" s="4"/>
      <c r="D5" s="29">
        <f>SUM(D8:D22)</f>
        <v>149</v>
      </c>
      <c r="E5" s="29"/>
      <c r="F5" s="30"/>
      <c r="G5" s="29">
        <f>SUM(G8:G22)</f>
        <v>122</v>
      </c>
      <c r="H5" s="29"/>
      <c r="I5" s="30"/>
      <c r="J5" s="29">
        <f>SUM(J8:J22)</f>
        <v>131</v>
      </c>
      <c r="K5" s="29"/>
      <c r="L5" s="29"/>
      <c r="M5" s="29">
        <f>SUM(M8:M22)</f>
        <v>158</v>
      </c>
      <c r="N5" s="29"/>
      <c r="O5" s="29"/>
      <c r="P5" s="29">
        <f>SUM(P8:P22)</f>
        <v>168</v>
      </c>
      <c r="Q5" s="31"/>
      <c r="R5" s="31"/>
      <c r="S5" s="29">
        <f>SUM(S8:S22)</f>
        <v>138</v>
      </c>
      <c r="V5" s="1"/>
    </row>
    <row r="6" spans="2:23" s="2" customFormat="1" ht="20.100000000000001" customHeight="1" x14ac:dyDescent="0.25">
      <c r="B6" s="6"/>
      <c r="C6" s="38" t="s">
        <v>2</v>
      </c>
      <c r="D6" s="39"/>
      <c r="E6" s="40"/>
      <c r="F6" s="38" t="s">
        <v>1</v>
      </c>
      <c r="G6" s="39"/>
      <c r="H6" s="40"/>
      <c r="I6" s="38" t="s">
        <v>41</v>
      </c>
      <c r="J6" s="39"/>
      <c r="K6" s="40"/>
      <c r="L6" s="38" t="s">
        <v>0</v>
      </c>
      <c r="M6" s="39"/>
      <c r="N6" s="40"/>
      <c r="O6" s="38" t="s">
        <v>14</v>
      </c>
      <c r="P6" s="39"/>
      <c r="Q6" s="40"/>
      <c r="R6" s="38" t="s">
        <v>15</v>
      </c>
      <c r="S6" s="39"/>
      <c r="T6" s="39"/>
      <c r="U6" s="7"/>
      <c r="V6" s="18">
        <f>SUM(V8:V22)</f>
        <v>866</v>
      </c>
    </row>
    <row r="7" spans="2:23" s="2" customFormat="1" ht="59.25" customHeight="1" x14ac:dyDescent="0.25">
      <c r="B7" s="6"/>
      <c r="C7" s="8" t="s">
        <v>3</v>
      </c>
      <c r="D7" s="9" t="s">
        <v>5</v>
      </c>
      <c r="E7" s="10" t="s">
        <v>7</v>
      </c>
      <c r="F7" s="8" t="s">
        <v>3</v>
      </c>
      <c r="G7" s="9" t="s">
        <v>5</v>
      </c>
      <c r="H7" s="10" t="s">
        <v>7</v>
      </c>
      <c r="I7" s="8" t="s">
        <v>3</v>
      </c>
      <c r="J7" s="9" t="s">
        <v>5</v>
      </c>
      <c r="K7" s="10" t="s">
        <v>7</v>
      </c>
      <c r="L7" s="8" t="s">
        <v>3</v>
      </c>
      <c r="M7" s="9" t="s">
        <v>5</v>
      </c>
      <c r="N7" s="10" t="s">
        <v>7</v>
      </c>
      <c r="O7" s="8" t="s">
        <v>3</v>
      </c>
      <c r="P7" s="9" t="s">
        <v>5</v>
      </c>
      <c r="Q7" s="10" t="s">
        <v>8</v>
      </c>
      <c r="R7" s="8" t="s">
        <v>3</v>
      </c>
      <c r="S7" s="9" t="s">
        <v>5</v>
      </c>
      <c r="T7" s="9" t="s">
        <v>7</v>
      </c>
      <c r="U7" s="11" t="s">
        <v>4</v>
      </c>
      <c r="V7" s="9" t="s">
        <v>10</v>
      </c>
      <c r="W7" s="3" t="s">
        <v>6</v>
      </c>
    </row>
    <row r="8" spans="2:23" ht="32.25" customHeight="1" x14ac:dyDescent="0.25">
      <c r="B8" s="16" t="s">
        <v>48</v>
      </c>
      <c r="C8" s="20">
        <v>183</v>
      </c>
      <c r="D8" s="17">
        <v>23</v>
      </c>
      <c r="E8" s="21">
        <f>IF(D8&gt;0,C8/D8,"")</f>
        <v>7.9565217391304346</v>
      </c>
      <c r="F8" s="20">
        <v>141</v>
      </c>
      <c r="G8" s="17">
        <v>17</v>
      </c>
      <c r="H8" s="21">
        <f>IF(G8&gt;0,F8/G8,"")</f>
        <v>8.2941176470588243</v>
      </c>
      <c r="I8" s="20">
        <v>116</v>
      </c>
      <c r="J8" s="17">
        <v>20</v>
      </c>
      <c r="K8" s="21">
        <f>IF(J8&gt;0,I8/J8,"")</f>
        <v>5.8</v>
      </c>
      <c r="L8" s="20">
        <v>122</v>
      </c>
      <c r="M8" s="17">
        <v>22</v>
      </c>
      <c r="N8" s="21">
        <f>IF(M8&gt;0,L8/M8,"")</f>
        <v>5.5454545454545459</v>
      </c>
      <c r="O8" s="20">
        <v>71</v>
      </c>
      <c r="P8" s="17">
        <v>14</v>
      </c>
      <c r="Q8" s="21">
        <f t="shared" ref="Q8:Q15" si="0">IF(P8&gt;0,O8/P8,"")</f>
        <v>5.0714285714285712</v>
      </c>
      <c r="R8" s="20">
        <v>120</v>
      </c>
      <c r="S8" s="17">
        <v>26</v>
      </c>
      <c r="T8" s="21">
        <f>IF(S8&gt;0,R8/S8,"")</f>
        <v>4.615384615384615</v>
      </c>
      <c r="U8" s="22">
        <f>SUM(C8,F8,I8,L8,O8:O9,R8)</f>
        <v>815</v>
      </c>
      <c r="V8" s="25">
        <f t="shared" ref="V8:V21" si="1">SUM(D8,G8,J8,M8,P8,S8)</f>
        <v>122</v>
      </c>
      <c r="W8" s="35" t="s">
        <v>43</v>
      </c>
    </row>
    <row r="9" spans="2:23" ht="32.25" customHeight="1" x14ac:dyDescent="0.25">
      <c r="B9" s="16" t="s">
        <v>49</v>
      </c>
      <c r="C9" s="41"/>
      <c r="D9" s="42"/>
      <c r="E9" s="43"/>
      <c r="F9" s="41"/>
      <c r="G9" s="42"/>
      <c r="H9" s="43"/>
      <c r="I9" s="41"/>
      <c r="J9" s="42"/>
      <c r="K9" s="43"/>
      <c r="L9" s="41"/>
      <c r="M9" s="42"/>
      <c r="N9" s="42"/>
      <c r="O9" s="37">
        <v>62</v>
      </c>
      <c r="P9" s="3">
        <v>13</v>
      </c>
      <c r="Q9" s="21">
        <f t="shared" si="0"/>
        <v>4.7692307692307692</v>
      </c>
      <c r="R9" s="41"/>
      <c r="S9" s="42"/>
      <c r="T9" s="42"/>
      <c r="U9" s="22">
        <f>SUM(C9,F9,I9,L9,O9:O10,R9)</f>
        <v>152</v>
      </c>
      <c r="V9" s="25">
        <f t="shared" si="1"/>
        <v>13</v>
      </c>
      <c r="W9" s="35" t="s">
        <v>42</v>
      </c>
    </row>
    <row r="10" spans="2:23" ht="32.25" customHeight="1" x14ac:dyDescent="0.25">
      <c r="B10" s="16" t="s">
        <v>23</v>
      </c>
      <c r="C10" s="20">
        <v>158</v>
      </c>
      <c r="D10" s="17">
        <v>20</v>
      </c>
      <c r="E10" s="21">
        <f>IF(D10&gt;0,C10/D10,"")</f>
        <v>7.9</v>
      </c>
      <c r="F10" s="20">
        <v>147</v>
      </c>
      <c r="G10" s="17">
        <v>20</v>
      </c>
      <c r="H10" s="21">
        <f>IF(G10&gt;0,F10/G10,"")</f>
        <v>7.35</v>
      </c>
      <c r="I10" s="20">
        <v>96</v>
      </c>
      <c r="J10" s="17">
        <v>16</v>
      </c>
      <c r="K10" s="21">
        <f>IF(J10&gt;0,I10/J10,"")</f>
        <v>6</v>
      </c>
      <c r="L10" s="20">
        <v>108</v>
      </c>
      <c r="M10" s="17">
        <v>20</v>
      </c>
      <c r="N10" s="21">
        <f>IF(M10&gt;0,L10/M10,"")</f>
        <v>5.4</v>
      </c>
      <c r="O10" s="20">
        <v>90</v>
      </c>
      <c r="P10" s="17">
        <v>19</v>
      </c>
      <c r="Q10" s="21">
        <f t="shared" si="0"/>
        <v>4.7368421052631575</v>
      </c>
      <c r="R10" s="20">
        <v>97</v>
      </c>
      <c r="S10" s="17">
        <v>20</v>
      </c>
      <c r="T10" s="21">
        <f t="shared" ref="T10:T15" si="2">IF(S10&gt;0,R10/S10,"")</f>
        <v>4.8499999999999996</v>
      </c>
      <c r="U10" s="20">
        <f>SUM(C10,F10,I10,L10,O10,R10)</f>
        <v>696</v>
      </c>
      <c r="V10" s="25">
        <f t="shared" si="1"/>
        <v>115</v>
      </c>
      <c r="W10" s="35" t="s">
        <v>29</v>
      </c>
    </row>
    <row r="11" spans="2:23" ht="32.25" customHeight="1" x14ac:dyDescent="0.25">
      <c r="B11" s="16" t="s">
        <v>24</v>
      </c>
      <c r="C11" s="20">
        <v>72</v>
      </c>
      <c r="D11" s="17">
        <v>9</v>
      </c>
      <c r="E11" s="21">
        <f t="shared" ref="E11:E20" si="3">IF(D11&gt;0,C11/D11,"")</f>
        <v>8</v>
      </c>
      <c r="F11" s="20">
        <v>47</v>
      </c>
      <c r="G11" s="17">
        <v>7</v>
      </c>
      <c r="H11" s="21">
        <f t="shared" ref="H11:H20" si="4">IF(G11&gt;0,F11/G11,"")</f>
        <v>6.7142857142857144</v>
      </c>
      <c r="I11" s="20">
        <v>24</v>
      </c>
      <c r="J11" s="17">
        <v>4</v>
      </c>
      <c r="K11" s="21">
        <f t="shared" ref="K11:K21" si="5">IF(J11&gt;0,I11/J11,"")</f>
        <v>6</v>
      </c>
      <c r="L11" s="20">
        <v>70</v>
      </c>
      <c r="M11" s="17">
        <v>12</v>
      </c>
      <c r="N11" s="21">
        <f t="shared" ref="N11:N21" si="6">IF(M11&gt;0,L11/M11,"")</f>
        <v>5.833333333333333</v>
      </c>
      <c r="O11" s="20">
        <v>27</v>
      </c>
      <c r="P11" s="17">
        <v>5</v>
      </c>
      <c r="Q11" s="21">
        <f t="shared" si="0"/>
        <v>5.4</v>
      </c>
      <c r="R11" s="20">
        <v>38</v>
      </c>
      <c r="S11" s="17">
        <v>9</v>
      </c>
      <c r="T11" s="21">
        <f t="shared" si="2"/>
        <v>4.2222222222222223</v>
      </c>
      <c r="U11" s="22">
        <f>SUM(C11,F11,I11,L11,O11,R11)</f>
        <v>278</v>
      </c>
      <c r="V11" s="25">
        <f t="shared" si="1"/>
        <v>46</v>
      </c>
      <c r="W11" s="36" t="s">
        <v>30</v>
      </c>
    </row>
    <row r="12" spans="2:23" ht="32.25" customHeight="1" x14ac:dyDescent="0.25">
      <c r="B12" s="16" t="s">
        <v>25</v>
      </c>
      <c r="C12" s="20">
        <v>170</v>
      </c>
      <c r="D12" s="17">
        <v>23</v>
      </c>
      <c r="E12" s="21">
        <f t="shared" si="3"/>
        <v>7.3913043478260869</v>
      </c>
      <c r="F12" s="20">
        <v>131</v>
      </c>
      <c r="G12" s="17">
        <v>17</v>
      </c>
      <c r="H12" s="21">
        <f t="shared" si="4"/>
        <v>7.7058823529411766</v>
      </c>
      <c r="I12" s="20">
        <v>111</v>
      </c>
      <c r="J12" s="17">
        <v>20</v>
      </c>
      <c r="K12" s="21">
        <f t="shared" si="5"/>
        <v>5.55</v>
      </c>
      <c r="L12" s="20">
        <v>78</v>
      </c>
      <c r="M12" s="17">
        <v>15</v>
      </c>
      <c r="N12" s="21">
        <f t="shared" si="6"/>
        <v>5.2</v>
      </c>
      <c r="O12" s="20">
        <v>78</v>
      </c>
      <c r="P12" s="17">
        <v>18</v>
      </c>
      <c r="Q12" s="21">
        <f t="shared" si="0"/>
        <v>4.333333333333333</v>
      </c>
      <c r="R12" s="20">
        <v>52</v>
      </c>
      <c r="S12" s="17">
        <v>12</v>
      </c>
      <c r="T12" s="21">
        <f t="shared" si="2"/>
        <v>4.333333333333333</v>
      </c>
      <c r="U12" s="20">
        <f>SUM(C12:C13,F12:F13,I12:I13,L12:L13,O12,R12)</f>
        <v>1072</v>
      </c>
      <c r="V12" s="25">
        <f t="shared" si="1"/>
        <v>105</v>
      </c>
      <c r="W12" s="36" t="s">
        <v>31</v>
      </c>
    </row>
    <row r="13" spans="2:23" ht="32.25" customHeight="1" x14ac:dyDescent="0.25">
      <c r="B13" s="16" t="s">
        <v>26</v>
      </c>
      <c r="C13" s="20">
        <v>159</v>
      </c>
      <c r="D13" s="17">
        <v>22</v>
      </c>
      <c r="E13" s="21">
        <f t="shared" si="3"/>
        <v>7.2272727272727275</v>
      </c>
      <c r="F13" s="20">
        <v>104</v>
      </c>
      <c r="G13" s="17">
        <v>12</v>
      </c>
      <c r="H13" s="21">
        <f t="shared" si="4"/>
        <v>8.6666666666666661</v>
      </c>
      <c r="I13" s="20">
        <v>99</v>
      </c>
      <c r="J13" s="17">
        <v>17</v>
      </c>
      <c r="K13" s="21">
        <f t="shared" si="5"/>
        <v>5.8235294117647056</v>
      </c>
      <c r="L13" s="20">
        <v>90</v>
      </c>
      <c r="M13" s="17">
        <v>16</v>
      </c>
      <c r="N13" s="21">
        <f t="shared" si="6"/>
        <v>5.625</v>
      </c>
      <c r="O13" s="20">
        <v>89</v>
      </c>
      <c r="P13" s="17">
        <v>18</v>
      </c>
      <c r="Q13" s="21">
        <f t="shared" si="0"/>
        <v>4.9444444444444446</v>
      </c>
      <c r="R13" s="20">
        <v>75</v>
      </c>
      <c r="S13" s="17">
        <v>14</v>
      </c>
      <c r="T13" s="21">
        <f t="shared" si="2"/>
        <v>5.3571428571428568</v>
      </c>
      <c r="U13" s="20">
        <f>SUM(C13:C14,F13:F14,I13:I14,L13:L14,O13,R13)</f>
        <v>616</v>
      </c>
      <c r="V13" s="25">
        <f t="shared" si="1"/>
        <v>99</v>
      </c>
      <c r="W13" s="36" t="s">
        <v>32</v>
      </c>
    </row>
    <row r="14" spans="2:23" ht="32.25" customHeight="1" x14ac:dyDescent="0.25">
      <c r="B14" s="16" t="s">
        <v>56</v>
      </c>
      <c r="C14" s="20"/>
      <c r="D14" s="17">
        <v>7</v>
      </c>
      <c r="E14" s="21">
        <f t="shared" si="3"/>
        <v>0</v>
      </c>
      <c r="F14" s="20"/>
      <c r="G14" s="17">
        <v>3</v>
      </c>
      <c r="H14" s="21">
        <f t="shared" si="4"/>
        <v>0</v>
      </c>
      <c r="I14" s="20"/>
      <c r="J14" s="17">
        <v>4</v>
      </c>
      <c r="K14" s="21">
        <f t="shared" si="5"/>
        <v>0</v>
      </c>
      <c r="L14" s="20"/>
      <c r="M14" s="17">
        <v>8</v>
      </c>
      <c r="N14" s="21">
        <f t="shared" si="6"/>
        <v>0</v>
      </c>
      <c r="O14" s="20"/>
      <c r="P14" s="17">
        <v>14</v>
      </c>
      <c r="Q14" s="21">
        <f t="shared" si="0"/>
        <v>0</v>
      </c>
      <c r="R14" s="20"/>
      <c r="S14" s="17">
        <v>10</v>
      </c>
      <c r="T14" s="21">
        <f t="shared" si="2"/>
        <v>0</v>
      </c>
      <c r="U14" s="20">
        <f t="shared" ref="U14:U17" si="7">SUM(C14,F14,I14,L14)</f>
        <v>0</v>
      </c>
      <c r="V14" s="25">
        <f t="shared" si="1"/>
        <v>46</v>
      </c>
      <c r="W14" s="35" t="s">
        <v>28</v>
      </c>
    </row>
    <row r="15" spans="2:23" ht="32.25" customHeight="1" x14ac:dyDescent="0.25">
      <c r="B15" s="16" t="s">
        <v>57</v>
      </c>
      <c r="C15" s="20"/>
      <c r="D15" s="17">
        <v>8</v>
      </c>
      <c r="E15" s="21">
        <f t="shared" si="3"/>
        <v>0</v>
      </c>
      <c r="F15" s="20"/>
      <c r="G15" s="17">
        <v>11</v>
      </c>
      <c r="H15" s="21">
        <f t="shared" si="4"/>
        <v>0</v>
      </c>
      <c r="I15" s="20"/>
      <c r="J15" s="17">
        <v>7</v>
      </c>
      <c r="K15" s="21">
        <f t="shared" si="5"/>
        <v>0</v>
      </c>
      <c r="L15" s="20"/>
      <c r="M15" s="17">
        <v>15</v>
      </c>
      <c r="N15" s="21">
        <f t="shared" si="6"/>
        <v>0</v>
      </c>
      <c r="O15" s="20"/>
      <c r="P15" s="17">
        <v>14</v>
      </c>
      <c r="Q15" s="21">
        <f t="shared" si="0"/>
        <v>0</v>
      </c>
      <c r="R15" s="20"/>
      <c r="S15" s="17">
        <v>7</v>
      </c>
      <c r="T15" s="21">
        <f t="shared" si="2"/>
        <v>0</v>
      </c>
      <c r="U15" s="20">
        <f t="shared" si="7"/>
        <v>0</v>
      </c>
      <c r="V15" s="25">
        <f t="shared" si="1"/>
        <v>62</v>
      </c>
      <c r="W15" s="35" t="s">
        <v>44</v>
      </c>
    </row>
    <row r="16" spans="2:23" ht="32.25" customHeight="1" x14ac:dyDescent="0.25">
      <c r="B16" s="16" t="s">
        <v>58</v>
      </c>
      <c r="C16" s="20">
        <v>38</v>
      </c>
      <c r="D16" s="17">
        <v>5</v>
      </c>
      <c r="E16" s="21">
        <f t="shared" ref="E16" si="8">IF(D16&gt;0,C16/D16,"")</f>
        <v>7.6</v>
      </c>
      <c r="F16" s="20">
        <v>38</v>
      </c>
      <c r="G16" s="17">
        <v>6</v>
      </c>
      <c r="H16" s="21">
        <f t="shared" ref="H16" si="9">IF(G16&gt;0,F16/G16,"")</f>
        <v>6.333333333333333</v>
      </c>
      <c r="I16" s="20">
        <v>45</v>
      </c>
      <c r="J16" s="17">
        <v>8</v>
      </c>
      <c r="K16" s="21">
        <f t="shared" ref="K16" si="10">IF(J16&gt;0,I16/J16,"")</f>
        <v>5.625</v>
      </c>
      <c r="L16" s="20">
        <v>24</v>
      </c>
      <c r="M16" s="17">
        <v>4</v>
      </c>
      <c r="N16" s="21">
        <f t="shared" ref="N16:N18" si="11">IF(M16&gt;0,L16/M16,"")</f>
        <v>6</v>
      </c>
      <c r="O16" s="20">
        <v>37</v>
      </c>
      <c r="P16" s="17">
        <v>8</v>
      </c>
      <c r="Q16" s="21">
        <f t="shared" ref="Q16:Q18" si="12">IF(P16&gt;0,O16/P16,"")</f>
        <v>4.625</v>
      </c>
      <c r="R16" s="20">
        <v>21</v>
      </c>
      <c r="S16" s="17">
        <v>5</v>
      </c>
      <c r="T16" s="21">
        <f t="shared" ref="T16:T18" si="13">IF(S16&gt;0,R16/S16,"")</f>
        <v>4.2</v>
      </c>
      <c r="U16" s="20">
        <f t="shared" ref="U16" si="14">SUM(C16,F16,I16,L16)</f>
        <v>145</v>
      </c>
      <c r="V16" s="25">
        <f t="shared" si="1"/>
        <v>36</v>
      </c>
      <c r="W16" s="35" t="s">
        <v>51</v>
      </c>
    </row>
    <row r="17" spans="2:23" ht="32.25" customHeight="1" x14ac:dyDescent="0.25">
      <c r="B17" s="16" t="s">
        <v>33</v>
      </c>
      <c r="C17" s="20">
        <v>27</v>
      </c>
      <c r="D17" s="17">
        <v>4</v>
      </c>
      <c r="E17" s="21">
        <f t="shared" si="3"/>
        <v>6.75</v>
      </c>
      <c r="F17" s="20">
        <v>37</v>
      </c>
      <c r="G17" s="17">
        <v>6</v>
      </c>
      <c r="H17" s="21">
        <f t="shared" si="4"/>
        <v>6.166666666666667</v>
      </c>
      <c r="I17" s="20">
        <v>39</v>
      </c>
      <c r="J17" s="17">
        <v>8</v>
      </c>
      <c r="K17" s="21">
        <f t="shared" si="5"/>
        <v>4.875</v>
      </c>
      <c r="L17" s="20">
        <v>13</v>
      </c>
      <c r="M17" s="17">
        <v>3</v>
      </c>
      <c r="N17" s="21">
        <f t="shared" si="11"/>
        <v>4.333333333333333</v>
      </c>
      <c r="O17" s="20">
        <v>29</v>
      </c>
      <c r="P17" s="17">
        <v>7</v>
      </c>
      <c r="Q17" s="21">
        <f t="shared" si="12"/>
        <v>4.1428571428571432</v>
      </c>
      <c r="R17" s="20">
        <v>23</v>
      </c>
      <c r="S17" s="17">
        <v>5</v>
      </c>
      <c r="T17" s="21">
        <f t="shared" si="13"/>
        <v>4.5999999999999996</v>
      </c>
      <c r="U17" s="22">
        <f t="shared" si="7"/>
        <v>116</v>
      </c>
      <c r="V17" s="25">
        <f t="shared" si="1"/>
        <v>33</v>
      </c>
      <c r="W17" s="35" t="s">
        <v>34</v>
      </c>
    </row>
    <row r="18" spans="2:23" ht="32.25" customHeight="1" x14ac:dyDescent="0.25">
      <c r="B18" s="16" t="s">
        <v>46</v>
      </c>
      <c r="C18" s="20"/>
      <c r="D18" s="17"/>
      <c r="E18" s="21" t="str">
        <f t="shared" ref="E18" si="15">IF(D18&gt;0,C18/D18,"")</f>
        <v/>
      </c>
      <c r="F18" s="20"/>
      <c r="G18" s="17"/>
      <c r="H18" s="21" t="str">
        <f t="shared" ref="H18" si="16">IF(G18&gt;0,F18/G18,"")</f>
        <v/>
      </c>
      <c r="I18" s="20">
        <v>32</v>
      </c>
      <c r="J18" s="17">
        <v>6</v>
      </c>
      <c r="K18" s="21">
        <f t="shared" ref="K18" si="17">IF(J18&gt;0,I18/J18,"")</f>
        <v>5.333333333333333</v>
      </c>
      <c r="L18" s="20">
        <v>40</v>
      </c>
      <c r="M18" s="17">
        <v>7</v>
      </c>
      <c r="N18" s="21">
        <f t="shared" si="11"/>
        <v>5.7142857142857144</v>
      </c>
      <c r="O18" s="20">
        <v>30</v>
      </c>
      <c r="P18" s="17">
        <v>6</v>
      </c>
      <c r="Q18" s="21">
        <f t="shared" si="12"/>
        <v>5</v>
      </c>
      <c r="R18" s="20">
        <v>31</v>
      </c>
      <c r="S18" s="17">
        <v>6</v>
      </c>
      <c r="T18" s="21">
        <f t="shared" si="13"/>
        <v>5.166666666666667</v>
      </c>
      <c r="U18" s="22">
        <f>SUM(I18,L18,O18,R18)</f>
        <v>133</v>
      </c>
      <c r="V18" s="25">
        <f t="shared" si="1"/>
        <v>25</v>
      </c>
      <c r="W18" s="36" t="s">
        <v>45</v>
      </c>
    </row>
    <row r="19" spans="2:23" ht="32.25" customHeight="1" x14ac:dyDescent="0.25">
      <c r="B19" s="16" t="s">
        <v>47</v>
      </c>
      <c r="C19" s="20">
        <v>90</v>
      </c>
      <c r="D19" s="17">
        <v>12</v>
      </c>
      <c r="E19" s="21">
        <f t="shared" ref="E19" si="18">IF(D19&gt;0,C19/D19,"")</f>
        <v>7.5</v>
      </c>
      <c r="F19" s="20">
        <v>85</v>
      </c>
      <c r="G19" s="17">
        <v>10</v>
      </c>
      <c r="H19" s="21">
        <f t="shared" si="4"/>
        <v>8.5</v>
      </c>
      <c r="I19" s="20">
        <v>67</v>
      </c>
      <c r="J19" s="17">
        <v>12</v>
      </c>
      <c r="K19" s="21">
        <f t="shared" si="5"/>
        <v>5.583333333333333</v>
      </c>
      <c r="L19" s="20">
        <v>72</v>
      </c>
      <c r="M19" s="17">
        <v>14</v>
      </c>
      <c r="N19" s="21">
        <f t="shared" si="6"/>
        <v>5.1428571428571432</v>
      </c>
      <c r="O19" s="20">
        <v>30</v>
      </c>
      <c r="P19" s="17">
        <v>6</v>
      </c>
      <c r="Q19" s="21">
        <f t="shared" ref="Q19" si="19">IF(P19&gt;0,O19/P19,"")</f>
        <v>5</v>
      </c>
      <c r="R19" s="20">
        <v>41</v>
      </c>
      <c r="S19" s="17">
        <v>6</v>
      </c>
      <c r="T19" s="21">
        <f t="shared" ref="T19" si="20">IF(S19&gt;0,R19/S19,"")</f>
        <v>6.833333333333333</v>
      </c>
      <c r="U19" s="22">
        <f t="shared" ref="U19:U21" si="21">SUM(C19,F19,I19,L19,O19,R19)</f>
        <v>385</v>
      </c>
      <c r="V19" s="25">
        <f t="shared" si="1"/>
        <v>60</v>
      </c>
      <c r="W19" s="36" t="s">
        <v>39</v>
      </c>
    </row>
    <row r="20" spans="2:23" ht="32.25" customHeight="1" x14ac:dyDescent="0.25">
      <c r="B20" s="16" t="s">
        <v>35</v>
      </c>
      <c r="C20" s="20">
        <v>58</v>
      </c>
      <c r="D20" s="17">
        <v>8</v>
      </c>
      <c r="E20" s="21">
        <f t="shared" si="3"/>
        <v>7.25</v>
      </c>
      <c r="F20" s="20">
        <v>15</v>
      </c>
      <c r="G20" s="17">
        <v>2</v>
      </c>
      <c r="H20" s="21">
        <f t="shared" si="4"/>
        <v>7.5</v>
      </c>
      <c r="I20" s="20">
        <v>24</v>
      </c>
      <c r="J20" s="17">
        <v>4</v>
      </c>
      <c r="K20" s="21">
        <f t="shared" si="5"/>
        <v>6</v>
      </c>
      <c r="L20" s="20">
        <v>41</v>
      </c>
      <c r="M20" s="17">
        <v>8</v>
      </c>
      <c r="N20" s="21">
        <f t="shared" si="6"/>
        <v>5.125</v>
      </c>
      <c r="O20" s="20">
        <v>66</v>
      </c>
      <c r="P20" s="17">
        <v>14</v>
      </c>
      <c r="Q20" s="21">
        <f t="shared" ref="Q20:Q21" si="22">IF(P20&gt;0,O20/P20,"")</f>
        <v>4.7142857142857144</v>
      </c>
      <c r="R20" s="20">
        <v>36</v>
      </c>
      <c r="S20" s="17">
        <v>9</v>
      </c>
      <c r="T20" s="21">
        <f t="shared" ref="T20:T21" si="23">IF(S20&gt;0,R20/S20,"")</f>
        <v>4</v>
      </c>
      <c r="U20" s="22">
        <f t="shared" si="21"/>
        <v>240</v>
      </c>
      <c r="V20" s="25">
        <f t="shared" si="1"/>
        <v>45</v>
      </c>
      <c r="W20" s="36" t="s">
        <v>37</v>
      </c>
    </row>
    <row r="21" spans="2:23" ht="32.25" customHeight="1" x14ac:dyDescent="0.25">
      <c r="B21" s="16" t="s">
        <v>36</v>
      </c>
      <c r="C21" s="20">
        <v>62</v>
      </c>
      <c r="D21" s="17">
        <v>8</v>
      </c>
      <c r="E21" s="21">
        <f t="shared" ref="E21" si="24">IF(D21&gt;0,C21/D21,"")</f>
        <v>7.75</v>
      </c>
      <c r="F21" s="20">
        <v>80</v>
      </c>
      <c r="G21" s="17">
        <v>11</v>
      </c>
      <c r="H21" s="21">
        <f t="shared" ref="H21" si="25">IF(G21&gt;0,F21/G21,"")</f>
        <v>7.2727272727272725</v>
      </c>
      <c r="I21" s="20">
        <v>28</v>
      </c>
      <c r="J21" s="17">
        <v>5</v>
      </c>
      <c r="K21" s="21">
        <f t="shared" si="5"/>
        <v>5.6</v>
      </c>
      <c r="L21" s="20">
        <v>78</v>
      </c>
      <c r="M21" s="17">
        <v>14</v>
      </c>
      <c r="N21" s="21">
        <f t="shared" si="6"/>
        <v>5.5714285714285712</v>
      </c>
      <c r="O21" s="20">
        <v>54</v>
      </c>
      <c r="P21" s="17">
        <v>12</v>
      </c>
      <c r="Q21" s="21">
        <f t="shared" si="22"/>
        <v>4.5</v>
      </c>
      <c r="R21" s="20">
        <v>42</v>
      </c>
      <c r="S21" s="17">
        <v>9</v>
      </c>
      <c r="T21" s="21">
        <f t="shared" si="23"/>
        <v>4.666666666666667</v>
      </c>
      <c r="U21" s="22">
        <f t="shared" si="21"/>
        <v>344</v>
      </c>
      <c r="V21" s="25">
        <f t="shared" si="1"/>
        <v>59</v>
      </c>
      <c r="W21" s="36" t="s">
        <v>38</v>
      </c>
    </row>
    <row r="22" spans="2:23" ht="38.25" customHeight="1" x14ac:dyDescent="0.25">
      <c r="B22" s="16" t="s">
        <v>52</v>
      </c>
      <c r="C22" s="20"/>
      <c r="D22" s="17"/>
      <c r="E22" s="21" t="str">
        <f t="shared" ref="E22" si="26">IF(D22&gt;0,C22/D22,"")</f>
        <v/>
      </c>
      <c r="F22" s="20"/>
      <c r="G22" s="17"/>
      <c r="H22" s="21" t="str">
        <f t="shared" ref="H22" si="27">IF(G22&gt;0,F22/G22,"")</f>
        <v/>
      </c>
      <c r="I22" s="20"/>
      <c r="J22" s="17"/>
      <c r="K22" s="21" t="str">
        <f t="shared" ref="K22" si="28">IF(J22&gt;0,I22/J22,"")</f>
        <v/>
      </c>
      <c r="L22" s="20"/>
      <c r="M22" s="17"/>
      <c r="N22" s="21" t="str">
        <f t="shared" ref="N22" si="29">IF(M22&gt;0,L22/M22,"")</f>
        <v/>
      </c>
      <c r="O22" s="20"/>
      <c r="P22" s="17"/>
      <c r="Q22" s="21" t="str">
        <f t="shared" ref="Q22" si="30">IF(P22&gt;0,O22/P22,"")</f>
        <v/>
      </c>
      <c r="R22" s="20"/>
      <c r="S22" s="17"/>
      <c r="T22" s="21" t="str">
        <f t="shared" ref="T22" si="31">IF(S22&gt;0,R22/S22,"")</f>
        <v/>
      </c>
      <c r="U22" s="22">
        <f t="shared" ref="U22" si="32">SUM(C22,F22,I22,L22,O22,R22)</f>
        <v>0</v>
      </c>
      <c r="V22" s="25">
        <f t="shared" ref="V22" si="33">SUM(D22,G22,J22,M22,P22,S22)</f>
        <v>0</v>
      </c>
      <c r="W22" s="36" t="s">
        <v>53</v>
      </c>
    </row>
  </sheetData>
  <mergeCells count="11">
    <mergeCell ref="F6:H6"/>
    <mergeCell ref="C9:E9"/>
    <mergeCell ref="F9:H9"/>
    <mergeCell ref="I9:K9"/>
    <mergeCell ref="L9:N9"/>
    <mergeCell ref="C6:E6"/>
    <mergeCell ref="R6:T6"/>
    <mergeCell ref="I6:K6"/>
    <mergeCell ref="L6:N6"/>
    <mergeCell ref="O6:Q6"/>
    <mergeCell ref="R9:T9"/>
  </mergeCells>
  <phoneticPr fontId="0" type="noConversion"/>
  <pageMargins left="0.43307086614173229" right="0.23622047244094491" top="0.15748031496062992" bottom="0.15748031496062992" header="0.31496062992125984" footer="0.31496062992125984"/>
  <pageSetup paperSize="9" scale="83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95"/>
  <sheetViews>
    <sheetView workbookViewId="0">
      <selection activeCell="I21" sqref="I21"/>
    </sheetView>
  </sheetViews>
  <sheetFormatPr baseColWidth="10" defaultRowHeight="13.2" x14ac:dyDescent="0.25"/>
  <cols>
    <col min="1" max="1" width="6.109375" style="1" customWidth="1"/>
    <col min="2" max="2" width="36.109375" bestFit="1" customWidth="1"/>
  </cols>
  <sheetData>
    <row r="3" spans="1:5" x14ac:dyDescent="0.25">
      <c r="B3" s="15" t="s">
        <v>40</v>
      </c>
    </row>
    <row r="4" spans="1:5" x14ac:dyDescent="0.25">
      <c r="B4" s="15"/>
    </row>
    <row r="6" spans="1:5" x14ac:dyDescent="0.25">
      <c r="A6" s="27" t="s">
        <v>50</v>
      </c>
      <c r="B6" s="33" t="s">
        <v>16</v>
      </c>
    </row>
    <row r="8" spans="1:5" x14ac:dyDescent="0.25">
      <c r="A8" s="27">
        <v>1</v>
      </c>
      <c r="B8" s="12" t="str">
        <f>'Moyenne classe + école'!W11</f>
        <v>Ecole St Pierre (Ellignies-Ste-Anne)</v>
      </c>
      <c r="C8" s="12">
        <f>IF(ISBLANK('Moyenne classe + école'!E11),"",'Moyenne classe + école'!E11)</f>
        <v>8</v>
      </c>
      <c r="E8" s="15" t="s">
        <v>27</v>
      </c>
    </row>
    <row r="9" spans="1:5" x14ac:dyDescent="0.25">
      <c r="A9" s="27">
        <v>2</v>
      </c>
      <c r="B9" s="12" t="str">
        <f>'Moyenne classe + école'!W8</f>
        <v>Ecole St Pierre (rue de Tournai) A</v>
      </c>
      <c r="C9" s="12">
        <f>IF(ISBLANK('Moyenne classe + école'!E8),"",'Moyenne classe + école'!E8)</f>
        <v>7.9565217391304346</v>
      </c>
    </row>
    <row r="10" spans="1:5" x14ac:dyDescent="0.25">
      <c r="A10" s="27">
        <v>3</v>
      </c>
      <c r="B10" s="12" t="str">
        <f>'Moyenne classe + école'!W10</f>
        <v>Ecole St Pierre (Pipaix)</v>
      </c>
      <c r="C10" s="12">
        <f>IF(ISBLANK('Moyenne classe + école'!E10),"",'Moyenne classe + école'!E10)</f>
        <v>7.9</v>
      </c>
    </row>
    <row r="11" spans="1:5" x14ac:dyDescent="0.25">
      <c r="A11" s="27">
        <v>4</v>
      </c>
      <c r="B11" s="12" t="str">
        <f>'Moyenne classe + école'!W21</f>
        <v>Ecole comm. de Blicquy</v>
      </c>
      <c r="C11" s="12">
        <f>IF(ISBLANK('Moyenne classe + école'!E21),"",'Moyenne classe + école'!E21)</f>
        <v>7.75</v>
      </c>
    </row>
    <row r="12" spans="1:5" x14ac:dyDescent="0.25">
      <c r="A12" s="27">
        <v>5</v>
      </c>
      <c r="B12" s="12" t="str">
        <f>'Moyenne classe + école'!W16</f>
        <v>Ecole comm. de Thieulain</v>
      </c>
      <c r="C12" s="12">
        <f>IF(ISBLANK('Moyenne classe + école'!E16),"",'Moyenne classe + école'!E16)</f>
        <v>7.6</v>
      </c>
    </row>
    <row r="13" spans="1:5" x14ac:dyDescent="0.25">
      <c r="A13" s="27">
        <v>6</v>
      </c>
      <c r="B13" s="12" t="str">
        <f>'Moyenne classe + école'!W19</f>
        <v>Ecole comm. de Tourpes</v>
      </c>
      <c r="C13" s="12">
        <f>IF(ISBLANK('Moyenne classe + école'!E19),"",'Moyenne classe + école'!E19)</f>
        <v>7.5</v>
      </c>
    </row>
    <row r="14" spans="1:5" x14ac:dyDescent="0.25">
      <c r="A14" s="27">
        <v>7</v>
      </c>
      <c r="B14" s="12" t="str">
        <f>'Moyenne classe + école'!W12</f>
        <v>Ecole Tour St Pierre (A)</v>
      </c>
      <c r="C14" s="12">
        <f>IF(ISBLANK('Moyenne classe + école'!E12),"",'Moyenne classe + école'!E12)</f>
        <v>7.3913043478260869</v>
      </c>
    </row>
    <row r="15" spans="1:5" x14ac:dyDescent="0.25">
      <c r="A15" s="27">
        <v>8</v>
      </c>
      <c r="B15" s="12" t="str">
        <f>'Moyenne classe + école'!W20</f>
        <v>Ecole comm. de Bon Air</v>
      </c>
      <c r="C15" s="12">
        <f>IF(ISBLANK('Moyenne classe + école'!E20),"",'Moyenne classe + école'!E20)</f>
        <v>7.25</v>
      </c>
    </row>
    <row r="16" spans="1:5" x14ac:dyDescent="0.25">
      <c r="A16" s="27">
        <v>9</v>
      </c>
      <c r="B16" s="12" t="str">
        <f>'Moyenne classe + école'!W13</f>
        <v>Ecole Tour St Pierre (B)</v>
      </c>
      <c r="C16" s="12">
        <f>IF(ISBLANK('Moyenne classe + école'!E13),"",'Moyenne classe + école'!E13)</f>
        <v>7.2272727272727275</v>
      </c>
    </row>
    <row r="17" spans="1:5" x14ac:dyDescent="0.25">
      <c r="A17" s="27">
        <v>10</v>
      </c>
      <c r="B17" s="12" t="str">
        <f>'Moyenne classe + école'!W17</f>
        <v>Ecole comm. du Rempart</v>
      </c>
      <c r="C17" s="12">
        <f>IF(ISBLANK('Moyenne classe + école'!E17),"",'Moyenne classe + école'!E17)</f>
        <v>6.75</v>
      </c>
    </row>
    <row r="18" spans="1:5" x14ac:dyDescent="0.25">
      <c r="A18" s="27">
        <v>11</v>
      </c>
      <c r="B18" s="12" t="str">
        <f>'Moyenne classe + école'!W14</f>
        <v>Ecole comm. de Vieux-Leuze</v>
      </c>
      <c r="C18" s="12">
        <f>IF(ISBLANK('Moyenne classe + école'!E14),"",'Moyenne classe + école'!E14)</f>
        <v>0</v>
      </c>
    </row>
    <row r="19" spans="1:5" x14ac:dyDescent="0.25">
      <c r="A19" s="27">
        <v>12</v>
      </c>
      <c r="B19" s="12" t="str">
        <f>'Moyenne classe + école'!W15</f>
        <v>Ecole comm. de Pipaix</v>
      </c>
      <c r="C19" s="12">
        <f>IF(ISBLANK('Moyenne classe + école'!E15),"",'Moyenne classe + école'!E15)</f>
        <v>0</v>
      </c>
    </row>
    <row r="20" spans="1:5" x14ac:dyDescent="0.25">
      <c r="A20" s="27">
        <v>13</v>
      </c>
      <c r="B20" s="12" t="str">
        <f>'Moyenne classe + école'!W22</f>
        <v>Ecole comm. de Grandmetz</v>
      </c>
      <c r="C20" s="12"/>
    </row>
    <row r="21" spans="1:5" x14ac:dyDescent="0.25">
      <c r="B21" s="12"/>
    </row>
    <row r="22" spans="1:5" x14ac:dyDescent="0.25">
      <c r="B22" s="34" t="s">
        <v>17</v>
      </c>
    </row>
    <row r="23" spans="1:5" x14ac:dyDescent="0.25">
      <c r="B23" s="12"/>
    </row>
    <row r="24" spans="1:5" x14ac:dyDescent="0.25">
      <c r="A24" s="27">
        <v>1</v>
      </c>
      <c r="B24" s="12" t="str">
        <f>'Moyenne classe + école'!W13</f>
        <v>Ecole Tour St Pierre (B)</v>
      </c>
      <c r="C24" s="12">
        <f>IF(ISBLANK('Moyenne classe + école'!H13),"",'Moyenne classe + école'!H13)</f>
        <v>8.6666666666666661</v>
      </c>
      <c r="E24" s="15" t="s">
        <v>27</v>
      </c>
    </row>
    <row r="25" spans="1:5" x14ac:dyDescent="0.25">
      <c r="A25" s="27">
        <v>2</v>
      </c>
      <c r="B25" s="12" t="str">
        <f>'Moyenne classe + école'!W19</f>
        <v>Ecole comm. de Tourpes</v>
      </c>
      <c r="C25" s="12">
        <f>IF(ISBLANK('Moyenne classe + école'!H19),"",'Moyenne classe + école'!H19)</f>
        <v>8.5</v>
      </c>
    </row>
    <row r="26" spans="1:5" x14ac:dyDescent="0.25">
      <c r="A26" s="27">
        <v>3</v>
      </c>
      <c r="B26" s="12" t="str">
        <f>'Moyenne classe + école'!W8</f>
        <v>Ecole St Pierre (rue de Tournai) A</v>
      </c>
      <c r="C26" s="12">
        <f>IF(ISBLANK('Moyenne classe + école'!H8),"",'Moyenne classe + école'!H8)</f>
        <v>8.2941176470588243</v>
      </c>
    </row>
    <row r="27" spans="1:5" x14ac:dyDescent="0.25">
      <c r="A27" s="27">
        <v>4</v>
      </c>
      <c r="B27" s="12" t="str">
        <f>'Moyenne classe + école'!W12</f>
        <v>Ecole Tour St Pierre (A)</v>
      </c>
      <c r="C27" s="12">
        <f>IF(ISBLANK('Moyenne classe + école'!H12),"",'Moyenne classe + école'!H12)</f>
        <v>7.7058823529411766</v>
      </c>
    </row>
    <row r="28" spans="1:5" x14ac:dyDescent="0.25">
      <c r="A28" s="27">
        <v>5</v>
      </c>
      <c r="B28" s="12" t="str">
        <f>'Moyenne classe + école'!W20</f>
        <v>Ecole comm. de Bon Air</v>
      </c>
      <c r="C28" s="12">
        <f>IF(ISBLANK('Moyenne classe + école'!H20),"",'Moyenne classe + école'!H20)</f>
        <v>7.5</v>
      </c>
    </row>
    <row r="29" spans="1:5" x14ac:dyDescent="0.25">
      <c r="A29" s="27">
        <v>6</v>
      </c>
      <c r="B29" s="12" t="str">
        <f>'Moyenne classe + école'!W10</f>
        <v>Ecole St Pierre (Pipaix)</v>
      </c>
      <c r="C29" s="12">
        <f>IF(ISBLANK('Moyenne classe + école'!H10),"",'Moyenne classe + école'!H10)</f>
        <v>7.35</v>
      </c>
    </row>
    <row r="30" spans="1:5" x14ac:dyDescent="0.25">
      <c r="A30" s="27">
        <v>7</v>
      </c>
      <c r="B30" s="12" t="str">
        <f>'Moyenne classe + école'!W21</f>
        <v>Ecole comm. de Blicquy</v>
      </c>
      <c r="C30" s="12">
        <f>IF(ISBLANK('Moyenne classe + école'!H21),"",'Moyenne classe + école'!H21)</f>
        <v>7.2727272727272725</v>
      </c>
    </row>
    <row r="31" spans="1:5" x14ac:dyDescent="0.25">
      <c r="A31" s="27">
        <v>8</v>
      </c>
      <c r="B31" s="12" t="str">
        <f>'Moyenne classe + école'!W11</f>
        <v>Ecole St Pierre (Ellignies-Ste-Anne)</v>
      </c>
      <c r="C31" s="12">
        <f>IF(ISBLANK('Moyenne classe + école'!H11),"",'Moyenne classe + école'!H11)</f>
        <v>6.7142857142857144</v>
      </c>
    </row>
    <row r="32" spans="1:5" x14ac:dyDescent="0.25">
      <c r="A32" s="27">
        <v>9</v>
      </c>
      <c r="B32" s="12" t="str">
        <f>'Moyenne classe + école'!W16</f>
        <v>Ecole comm. de Thieulain</v>
      </c>
      <c r="C32" s="12">
        <f>IF(ISBLANK('Moyenne classe + école'!H16),"",'Moyenne classe + école'!H16)</f>
        <v>6.333333333333333</v>
      </c>
    </row>
    <row r="33" spans="1:5" x14ac:dyDescent="0.25">
      <c r="A33" s="27">
        <v>10</v>
      </c>
      <c r="B33" s="12" t="str">
        <f>'Moyenne classe + école'!W17</f>
        <v>Ecole comm. du Rempart</v>
      </c>
      <c r="C33" s="12">
        <f>IF(ISBLANK('Moyenne classe + école'!H17),"",'Moyenne classe + école'!H17)</f>
        <v>6.166666666666667</v>
      </c>
    </row>
    <row r="34" spans="1:5" x14ac:dyDescent="0.25">
      <c r="A34" s="27">
        <v>11</v>
      </c>
      <c r="B34" s="12" t="str">
        <f>'Moyenne classe + école'!W14</f>
        <v>Ecole comm. de Vieux-Leuze</v>
      </c>
      <c r="C34" s="12">
        <f>IF(ISBLANK('Moyenne classe + école'!H14),"",'Moyenne classe + école'!H14)</f>
        <v>0</v>
      </c>
    </row>
    <row r="35" spans="1:5" x14ac:dyDescent="0.25">
      <c r="A35" s="27">
        <v>12</v>
      </c>
      <c r="B35" s="12" t="str">
        <f>'Moyenne classe + école'!W15</f>
        <v>Ecole comm. de Pipaix</v>
      </c>
      <c r="C35" s="12">
        <f>IF(ISBLANK('Moyenne classe + école'!H15),"",'Moyenne classe + école'!H15)</f>
        <v>0</v>
      </c>
    </row>
    <row r="36" spans="1:5" x14ac:dyDescent="0.25">
      <c r="A36" s="27">
        <v>13</v>
      </c>
      <c r="B36" s="12" t="str">
        <f>'Moyenne classe + école'!W22</f>
        <v>Ecole comm. de Grandmetz</v>
      </c>
    </row>
    <row r="38" spans="1:5" x14ac:dyDescent="0.25">
      <c r="B38" s="33" t="s">
        <v>18</v>
      </c>
    </row>
    <row r="40" spans="1:5" x14ac:dyDescent="0.25">
      <c r="A40" s="27">
        <v>1</v>
      </c>
      <c r="B40" t="str">
        <f>'Moyenne classe + école'!W10</f>
        <v>Ecole St Pierre (Pipaix)</v>
      </c>
      <c r="C40" s="12">
        <f>IF(ISBLANK('Moyenne classe + école'!K10),"",'Moyenne classe + école'!K10)</f>
        <v>6</v>
      </c>
      <c r="E40" s="15" t="s">
        <v>27</v>
      </c>
    </row>
    <row r="41" spans="1:5" x14ac:dyDescent="0.25">
      <c r="A41" s="27">
        <v>2</v>
      </c>
      <c r="B41" t="str">
        <f>'Moyenne classe + école'!W11</f>
        <v>Ecole St Pierre (Ellignies-Ste-Anne)</v>
      </c>
      <c r="C41" s="12">
        <f>IF(ISBLANK('Moyenne classe + école'!K11),"",'Moyenne classe + école'!K11)</f>
        <v>6</v>
      </c>
    </row>
    <row r="42" spans="1:5" x14ac:dyDescent="0.25">
      <c r="A42" s="27">
        <v>3</v>
      </c>
      <c r="B42" t="str">
        <f>'Moyenne classe + école'!W20</f>
        <v>Ecole comm. de Bon Air</v>
      </c>
      <c r="C42" s="12">
        <f>IF(ISBLANK('Moyenne classe + école'!K20),"",'Moyenne classe + école'!K20)</f>
        <v>6</v>
      </c>
    </row>
    <row r="43" spans="1:5" x14ac:dyDescent="0.25">
      <c r="A43" s="27">
        <v>4</v>
      </c>
      <c r="B43" t="str">
        <f>'Moyenne classe + école'!W13</f>
        <v>Ecole Tour St Pierre (B)</v>
      </c>
      <c r="C43" s="12">
        <f>IF(ISBLANK('Moyenne classe + école'!K13),"",'Moyenne classe + école'!K13)</f>
        <v>5.8235294117647056</v>
      </c>
    </row>
    <row r="44" spans="1:5" x14ac:dyDescent="0.25">
      <c r="A44" s="27">
        <v>5</v>
      </c>
      <c r="B44" t="str">
        <f>'Moyenne classe + école'!W8</f>
        <v>Ecole St Pierre (rue de Tournai) A</v>
      </c>
      <c r="C44" s="12">
        <f>IF(ISBLANK('Moyenne classe + école'!K8),"",'Moyenne classe + école'!K8)</f>
        <v>5.8</v>
      </c>
    </row>
    <row r="45" spans="1:5" x14ac:dyDescent="0.25">
      <c r="A45" s="27">
        <v>6</v>
      </c>
      <c r="B45" t="str">
        <f>'Moyenne classe + école'!W16</f>
        <v>Ecole comm. de Thieulain</v>
      </c>
      <c r="C45" s="12">
        <f>IF(ISBLANK('Moyenne classe + école'!K16),"",'Moyenne classe + école'!K16)</f>
        <v>5.625</v>
      </c>
    </row>
    <row r="46" spans="1:5" x14ac:dyDescent="0.25">
      <c r="A46" s="27">
        <v>7</v>
      </c>
      <c r="B46" t="str">
        <f>'Moyenne classe + école'!W21</f>
        <v>Ecole comm. de Blicquy</v>
      </c>
      <c r="C46" s="12">
        <f>IF(ISBLANK('Moyenne classe + école'!K21),"",'Moyenne classe + école'!K21)</f>
        <v>5.6</v>
      </c>
    </row>
    <row r="47" spans="1:5" x14ac:dyDescent="0.25">
      <c r="A47" s="27">
        <v>8</v>
      </c>
      <c r="B47" t="str">
        <f>'Moyenne classe + école'!W19</f>
        <v>Ecole comm. de Tourpes</v>
      </c>
      <c r="C47" s="12">
        <f>IF(ISBLANK('Moyenne classe + école'!K19),"",'Moyenne classe + école'!K19)</f>
        <v>5.583333333333333</v>
      </c>
    </row>
    <row r="48" spans="1:5" x14ac:dyDescent="0.25">
      <c r="A48" s="27">
        <v>9</v>
      </c>
      <c r="B48" t="str">
        <f>'Moyenne classe + école'!W12</f>
        <v>Ecole Tour St Pierre (A)</v>
      </c>
      <c r="C48" s="12">
        <f>IF(ISBLANK('Moyenne classe + école'!K12),"",'Moyenne classe + école'!K12)</f>
        <v>5.55</v>
      </c>
    </row>
    <row r="49" spans="1:5" x14ac:dyDescent="0.25">
      <c r="A49" s="27">
        <v>10</v>
      </c>
      <c r="B49" t="str">
        <f>'Moyenne classe + école'!W18</f>
        <v>Ecole comm. de Chapelle</v>
      </c>
      <c r="C49" s="12">
        <f>IF(ISBLANK('Moyenne classe + école'!K18),"",'Moyenne classe + école'!K18)</f>
        <v>5.333333333333333</v>
      </c>
    </row>
    <row r="50" spans="1:5" x14ac:dyDescent="0.25">
      <c r="A50" s="27">
        <v>11</v>
      </c>
      <c r="B50" t="str">
        <f>'Moyenne classe + école'!W17</f>
        <v>Ecole comm. du Rempart</v>
      </c>
      <c r="C50" s="12">
        <f>IF(ISBLANK('Moyenne classe + école'!K17),"",'Moyenne classe + école'!K17)</f>
        <v>4.875</v>
      </c>
    </row>
    <row r="51" spans="1:5" x14ac:dyDescent="0.25">
      <c r="A51" s="27">
        <v>12</v>
      </c>
      <c r="B51" t="str">
        <f>'Moyenne classe + école'!W14</f>
        <v>Ecole comm. de Vieux-Leuze</v>
      </c>
      <c r="C51" s="12">
        <f>IF(ISBLANK('Moyenne classe + école'!K14),"",'Moyenne classe + école'!K14)</f>
        <v>0</v>
      </c>
    </row>
    <row r="52" spans="1:5" x14ac:dyDescent="0.25">
      <c r="A52" s="27">
        <v>13</v>
      </c>
      <c r="B52" t="str">
        <f>'Moyenne classe + école'!W15</f>
        <v>Ecole comm. de Pipaix</v>
      </c>
      <c r="C52" s="12">
        <f>IF(ISBLANK('Moyenne classe + école'!K15),"",'Moyenne classe + école'!K15)</f>
        <v>0</v>
      </c>
    </row>
    <row r="53" spans="1:5" x14ac:dyDescent="0.25">
      <c r="A53" s="27">
        <v>14</v>
      </c>
      <c r="B53" t="str">
        <f>'Moyenne classe + école'!W22</f>
        <v>Ecole comm. de Grandmetz</v>
      </c>
      <c r="C53" s="12"/>
    </row>
    <row r="55" spans="1:5" x14ac:dyDescent="0.25">
      <c r="B55" s="33" t="s">
        <v>9</v>
      </c>
    </row>
    <row r="57" spans="1:5" x14ac:dyDescent="0.25">
      <c r="A57" s="27">
        <v>1</v>
      </c>
      <c r="B57" t="str">
        <f>'Moyenne classe + école'!W16</f>
        <v>Ecole comm. de Thieulain</v>
      </c>
      <c r="C57" s="12">
        <f>IF(ISBLANK('Moyenne classe + école'!N16),"",'Moyenne classe + école'!N16)</f>
        <v>6</v>
      </c>
      <c r="E57" s="15" t="s">
        <v>27</v>
      </c>
    </row>
    <row r="58" spans="1:5" x14ac:dyDescent="0.25">
      <c r="A58" s="27">
        <v>2</v>
      </c>
      <c r="B58" t="str">
        <f>'Moyenne classe + école'!W11</f>
        <v>Ecole St Pierre (Ellignies-Ste-Anne)</v>
      </c>
      <c r="C58" s="12">
        <f>IF(ISBLANK('Moyenne classe + école'!N11),"",'Moyenne classe + école'!N11)</f>
        <v>5.833333333333333</v>
      </c>
    </row>
    <row r="59" spans="1:5" x14ac:dyDescent="0.25">
      <c r="A59" s="27">
        <v>3</v>
      </c>
      <c r="B59" t="str">
        <f>'Moyenne classe + école'!W18</f>
        <v>Ecole comm. de Chapelle</v>
      </c>
      <c r="C59" s="12">
        <f>IF(ISBLANK('Moyenne classe + école'!N18),"",'Moyenne classe + école'!N18)</f>
        <v>5.7142857142857144</v>
      </c>
    </row>
    <row r="60" spans="1:5" x14ac:dyDescent="0.25">
      <c r="A60" s="27">
        <v>4</v>
      </c>
      <c r="B60" t="str">
        <f>'Moyenne classe + école'!W13</f>
        <v>Ecole Tour St Pierre (B)</v>
      </c>
      <c r="C60" s="12">
        <f>IF(ISBLANK('Moyenne classe + école'!N13),"",'Moyenne classe + école'!N13)</f>
        <v>5.625</v>
      </c>
    </row>
    <row r="61" spans="1:5" x14ac:dyDescent="0.25">
      <c r="A61" s="27">
        <v>5</v>
      </c>
      <c r="B61" t="str">
        <f>'Moyenne classe + école'!W21</f>
        <v>Ecole comm. de Blicquy</v>
      </c>
      <c r="C61" s="12">
        <f>IF(ISBLANK('Moyenne classe + école'!N21),"",'Moyenne classe + école'!N21)</f>
        <v>5.5714285714285712</v>
      </c>
    </row>
    <row r="62" spans="1:5" x14ac:dyDescent="0.25">
      <c r="A62" s="27">
        <v>6</v>
      </c>
      <c r="B62" t="str">
        <f>'Moyenne classe + école'!W8</f>
        <v>Ecole St Pierre (rue de Tournai) A</v>
      </c>
      <c r="C62" s="12">
        <f>IF(ISBLANK('Moyenne classe + école'!N8),"",'Moyenne classe + école'!N8)</f>
        <v>5.5454545454545459</v>
      </c>
    </row>
    <row r="63" spans="1:5" x14ac:dyDescent="0.25">
      <c r="A63" s="27">
        <v>7</v>
      </c>
      <c r="B63" t="str">
        <f>'Moyenne classe + école'!W10</f>
        <v>Ecole St Pierre (Pipaix)</v>
      </c>
      <c r="C63" s="12">
        <f>IF(ISBLANK('Moyenne classe + école'!N10),"",'Moyenne classe + école'!N10)</f>
        <v>5.4</v>
      </c>
    </row>
    <row r="64" spans="1:5" x14ac:dyDescent="0.25">
      <c r="A64" s="27">
        <v>8</v>
      </c>
      <c r="B64" t="str">
        <f>'Moyenne classe + école'!W12</f>
        <v>Ecole Tour St Pierre (A)</v>
      </c>
      <c r="C64" s="12">
        <f>IF(ISBLANK('Moyenne classe + école'!N12),"",'Moyenne classe + école'!N12)</f>
        <v>5.2</v>
      </c>
    </row>
    <row r="65" spans="1:5" x14ac:dyDescent="0.25">
      <c r="A65" s="27">
        <v>9</v>
      </c>
      <c r="B65" t="str">
        <f>'Moyenne classe + école'!W19</f>
        <v>Ecole comm. de Tourpes</v>
      </c>
      <c r="C65" s="12">
        <f>IF(ISBLANK('Moyenne classe + école'!N19),"",'Moyenne classe + école'!N19)</f>
        <v>5.1428571428571432</v>
      </c>
    </row>
    <row r="66" spans="1:5" x14ac:dyDescent="0.25">
      <c r="A66" s="27">
        <v>10</v>
      </c>
      <c r="B66" t="str">
        <f>'Moyenne classe + école'!W20</f>
        <v>Ecole comm. de Bon Air</v>
      </c>
      <c r="C66" s="12">
        <f>IF(ISBLANK('Moyenne classe + école'!N20),"",'Moyenne classe + école'!N20)</f>
        <v>5.125</v>
      </c>
    </row>
    <row r="67" spans="1:5" x14ac:dyDescent="0.25">
      <c r="A67" s="27">
        <v>11</v>
      </c>
      <c r="B67" t="str">
        <f>'Moyenne classe + école'!W17</f>
        <v>Ecole comm. du Rempart</v>
      </c>
      <c r="C67" s="12">
        <f>IF(ISBLANK('Moyenne classe + école'!N17),"",'Moyenne classe + école'!N17)</f>
        <v>4.333333333333333</v>
      </c>
    </row>
    <row r="68" spans="1:5" x14ac:dyDescent="0.25">
      <c r="A68" s="27">
        <v>12</v>
      </c>
      <c r="B68" t="str">
        <f>'Moyenne classe + école'!W14</f>
        <v>Ecole comm. de Vieux-Leuze</v>
      </c>
      <c r="C68" s="12">
        <f>IF(ISBLANK('Moyenne classe + école'!N14),"",'Moyenne classe + école'!N14)</f>
        <v>0</v>
      </c>
    </row>
    <row r="69" spans="1:5" x14ac:dyDescent="0.25">
      <c r="A69" s="27">
        <v>13</v>
      </c>
      <c r="B69" t="str">
        <f>'Moyenne classe + école'!W15</f>
        <v>Ecole comm. de Pipaix</v>
      </c>
      <c r="C69" s="12">
        <f>IF(ISBLANK('Moyenne classe + école'!N15),"",'Moyenne classe + école'!N15)</f>
        <v>0</v>
      </c>
    </row>
    <row r="70" spans="1:5" x14ac:dyDescent="0.25">
      <c r="A70" s="27">
        <v>14</v>
      </c>
      <c r="B70" t="str">
        <f>'Moyenne classe + école'!W22</f>
        <v>Ecole comm. de Grandmetz</v>
      </c>
      <c r="C70" s="12"/>
    </row>
    <row r="71" spans="1:5" x14ac:dyDescent="0.25">
      <c r="A71" s="26"/>
      <c r="C71" s="12"/>
    </row>
    <row r="72" spans="1:5" x14ac:dyDescent="0.25">
      <c r="B72" s="33" t="s">
        <v>19</v>
      </c>
    </row>
    <row r="74" spans="1:5" x14ac:dyDescent="0.25">
      <c r="A74" s="27">
        <v>1</v>
      </c>
      <c r="B74" t="str">
        <f>'Moyenne classe + école'!W11</f>
        <v>Ecole St Pierre (Ellignies-Ste-Anne)</v>
      </c>
      <c r="C74" s="12">
        <f>IF(ISBLANK('Moyenne classe + école'!Q11),"",'Moyenne classe + école'!Q11)</f>
        <v>5.4</v>
      </c>
      <c r="E74" s="15" t="s">
        <v>27</v>
      </c>
    </row>
    <row r="75" spans="1:5" x14ac:dyDescent="0.25">
      <c r="A75" s="27">
        <v>2</v>
      </c>
      <c r="B75" t="str">
        <f>'Moyenne classe + école'!W8</f>
        <v>Ecole St Pierre (rue de Tournai) A</v>
      </c>
      <c r="C75" s="12">
        <f>IF(ISBLANK('Moyenne classe + école'!Q8),"",'Moyenne classe + école'!Q8)</f>
        <v>5.0714285714285712</v>
      </c>
    </row>
    <row r="76" spans="1:5" x14ac:dyDescent="0.25">
      <c r="A76" s="27">
        <v>3</v>
      </c>
      <c r="B76" t="str">
        <f>'Moyenne classe + école'!W18</f>
        <v>Ecole comm. de Chapelle</v>
      </c>
      <c r="C76" s="12">
        <f>IF(ISBLANK('Moyenne classe + école'!Q13),"",'Moyenne classe + école'!Q13)</f>
        <v>4.9444444444444446</v>
      </c>
    </row>
    <row r="77" spans="1:5" x14ac:dyDescent="0.25">
      <c r="A77" s="27">
        <v>4</v>
      </c>
      <c r="B77" t="str">
        <f>'Moyenne classe + école'!W9</f>
        <v>Ecole St Pierre (rue de Tournai) B</v>
      </c>
      <c r="C77" s="12">
        <f>IF(ISBLANK('Moyenne classe + école'!Q9),"",'Moyenne classe + école'!Q9)</f>
        <v>4.7692307692307692</v>
      </c>
    </row>
    <row r="78" spans="1:5" x14ac:dyDescent="0.25">
      <c r="A78" s="27">
        <v>5</v>
      </c>
      <c r="B78" t="str">
        <f>'Moyenne classe + école'!W10</f>
        <v>Ecole St Pierre (Pipaix)</v>
      </c>
      <c r="C78" s="12">
        <f>IF(ISBLANK('Moyenne classe + école'!Q10),"",'Moyenne classe + école'!Q10)</f>
        <v>4.7368421052631575</v>
      </c>
    </row>
    <row r="79" spans="1:5" x14ac:dyDescent="0.25">
      <c r="A79" s="27">
        <v>6</v>
      </c>
      <c r="B79" t="str">
        <f>'Moyenne classe + école'!W21</f>
        <v>Ecole comm. de Blicquy</v>
      </c>
      <c r="C79" s="12">
        <f>IF(ISBLANK('Moyenne classe + école'!Q16),"",'Moyenne classe + école'!Q16)</f>
        <v>4.625</v>
      </c>
    </row>
    <row r="80" spans="1:5" x14ac:dyDescent="0.25">
      <c r="A80" s="27">
        <v>7</v>
      </c>
      <c r="B80" t="str">
        <f>'Moyenne classe + école'!W12</f>
        <v>Ecole Tour St Pierre (A)</v>
      </c>
      <c r="C80" s="12">
        <f>IF(ISBLANK('Moyenne classe + école'!Q12),"",'Moyenne classe + école'!Q12)</f>
        <v>4.333333333333333</v>
      </c>
    </row>
    <row r="81" spans="1:5" x14ac:dyDescent="0.25">
      <c r="A81" s="27">
        <v>8</v>
      </c>
      <c r="B81" t="str">
        <f>'Moyenne classe + école'!W19</f>
        <v>Ecole comm. de Tourpes</v>
      </c>
      <c r="C81" s="12">
        <f>IF(ISBLANK('Moyenne classe + école'!Q14),"",'Moyenne classe + école'!Q14)</f>
        <v>0</v>
      </c>
    </row>
    <row r="82" spans="1:5" x14ac:dyDescent="0.25">
      <c r="A82" s="27">
        <v>9</v>
      </c>
      <c r="B82" t="str">
        <f>'Moyenne classe + école'!W20</f>
        <v>Ecole comm. de Bon Air</v>
      </c>
      <c r="C82" s="12">
        <f>IF(ISBLANK('Moyenne classe + école'!Q15),"",'Moyenne classe + école'!Q15)</f>
        <v>0</v>
      </c>
    </row>
    <row r="83" spans="1:5" x14ac:dyDescent="0.25">
      <c r="A83" s="27">
        <v>10</v>
      </c>
      <c r="B83" t="str">
        <f>'Moyenne classe + école'!W22</f>
        <v>Ecole comm. de Grandmetz</v>
      </c>
    </row>
    <row r="84" spans="1:5" x14ac:dyDescent="0.25">
      <c r="A84" s="27"/>
    </row>
    <row r="85" spans="1:5" x14ac:dyDescent="0.25">
      <c r="B85" s="33" t="s">
        <v>20</v>
      </c>
    </row>
    <row r="87" spans="1:5" x14ac:dyDescent="0.25">
      <c r="A87" s="27">
        <v>1</v>
      </c>
      <c r="B87" t="str">
        <f>'Moyenne classe + école'!W19</f>
        <v>Ecole comm. de Tourpes</v>
      </c>
      <c r="C87" s="12">
        <f>IF(ISBLANK('Moyenne classe + école'!T19),"",'Moyenne classe + école'!T19)</f>
        <v>6.833333333333333</v>
      </c>
      <c r="E87" s="15" t="s">
        <v>27</v>
      </c>
    </row>
    <row r="88" spans="1:5" x14ac:dyDescent="0.25">
      <c r="A88" s="27">
        <v>2</v>
      </c>
      <c r="B88" t="str">
        <f>'Moyenne classe + école'!W18</f>
        <v>Ecole comm. de Chapelle</v>
      </c>
      <c r="C88" s="12">
        <f>IF(ISBLANK('Moyenne classe + école'!T13),"",'Moyenne classe + école'!T13)</f>
        <v>5.3571428571428568</v>
      </c>
    </row>
    <row r="89" spans="1:5" x14ac:dyDescent="0.25">
      <c r="A89" s="27">
        <v>3</v>
      </c>
      <c r="B89" t="str">
        <f>'Moyenne classe + école'!W10</f>
        <v>Ecole St Pierre (Pipaix)</v>
      </c>
      <c r="C89" s="12">
        <f>IF(ISBLANK('Moyenne classe + école'!T10),"",'Moyenne classe + école'!T10)</f>
        <v>4.8499999999999996</v>
      </c>
    </row>
    <row r="90" spans="1:5" x14ac:dyDescent="0.25">
      <c r="A90" s="27">
        <v>4</v>
      </c>
      <c r="B90" t="str">
        <f>'Moyenne classe + école'!W21</f>
        <v>Ecole comm. de Blicquy</v>
      </c>
      <c r="C90" s="12">
        <f>IF(ISBLANK('Moyenne classe + école'!T21),"",'Moyenne classe + école'!T21)</f>
        <v>4.666666666666667</v>
      </c>
    </row>
    <row r="91" spans="1:5" x14ac:dyDescent="0.25">
      <c r="A91" s="27">
        <v>5</v>
      </c>
      <c r="B91" t="str">
        <f>'Moyenne classe + école'!W8</f>
        <v>Ecole St Pierre (rue de Tournai) A</v>
      </c>
      <c r="C91" s="12">
        <f>IF(ISBLANK('Moyenne classe + école'!T8),"",'Moyenne classe + école'!T8)</f>
        <v>4.615384615384615</v>
      </c>
    </row>
    <row r="92" spans="1:5" x14ac:dyDescent="0.25">
      <c r="A92" s="27">
        <v>6</v>
      </c>
      <c r="B92" t="str">
        <f>'Moyenne classe + école'!W12</f>
        <v>Ecole Tour St Pierre (A)</v>
      </c>
      <c r="C92" s="12">
        <f>IF(ISBLANK('Moyenne classe + école'!T12),"",'Moyenne classe + école'!T12)</f>
        <v>4.333333333333333</v>
      </c>
    </row>
    <row r="93" spans="1:5" x14ac:dyDescent="0.25">
      <c r="A93" s="27">
        <v>7</v>
      </c>
      <c r="B93" t="str">
        <f>'Moyenne classe + école'!W11</f>
        <v>Ecole St Pierre (Ellignies-Ste-Anne)</v>
      </c>
      <c r="C93" s="12">
        <f>IF(ISBLANK('Moyenne classe + école'!T11),"",'Moyenne classe + école'!T11)</f>
        <v>4.2222222222222223</v>
      </c>
    </row>
    <row r="94" spans="1:5" x14ac:dyDescent="0.25">
      <c r="A94" s="27">
        <v>8</v>
      </c>
      <c r="B94" t="str">
        <f>'Moyenne classe + école'!W20</f>
        <v>Ecole comm. de Bon Air</v>
      </c>
      <c r="C94" s="12">
        <f>IF(ISBLANK('Moyenne classe + école'!T20),"",'Moyenne classe + école'!T20)</f>
        <v>4</v>
      </c>
    </row>
    <row r="95" spans="1:5" x14ac:dyDescent="0.25">
      <c r="A95" s="27">
        <v>9</v>
      </c>
      <c r="B95" t="str">
        <f>'Moyenne classe + école'!W22</f>
        <v>Ecole comm. de Grandmetz</v>
      </c>
      <c r="C95" s="12" t="str">
        <f>IF(ISBLANK('Moyenne classe + école'!T22),"",'Moyenne classe + école'!T22)</f>
        <v/>
      </c>
    </row>
  </sheetData>
  <sortState ref="A87:C94">
    <sortCondition descending="1" ref="C87:C94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25"/>
  <sheetViews>
    <sheetView tabSelected="1" topLeftCell="A10" workbookViewId="0">
      <selection activeCell="D12" sqref="D12:D21"/>
    </sheetView>
  </sheetViews>
  <sheetFormatPr baseColWidth="10" defaultRowHeight="13.2" x14ac:dyDescent="0.25"/>
  <cols>
    <col min="1" max="1" width="5.33203125" customWidth="1"/>
    <col min="2" max="2" width="7.6640625" customWidth="1"/>
    <col min="3" max="3" width="39.5546875" customWidth="1"/>
    <col min="4" max="4" width="18.33203125" customWidth="1"/>
    <col min="7" max="7" width="32.109375" customWidth="1"/>
  </cols>
  <sheetData>
    <row r="2" spans="2:6" ht="21" customHeight="1" x14ac:dyDescent="0.25">
      <c r="B2" s="14" t="s">
        <v>54</v>
      </c>
    </row>
    <row r="3" spans="2:6" ht="15" customHeight="1" x14ac:dyDescent="0.25">
      <c r="B3" s="14"/>
    </row>
    <row r="4" spans="2:6" ht="15" customHeight="1" x14ac:dyDescent="0.25"/>
    <row r="5" spans="2:6" ht="15" customHeight="1" x14ac:dyDescent="0.25">
      <c r="B5" t="s">
        <v>13</v>
      </c>
    </row>
    <row r="6" spans="2:6" ht="15" customHeight="1" x14ac:dyDescent="0.25"/>
    <row r="7" spans="2:6" ht="32.25" customHeight="1" x14ac:dyDescent="0.25"/>
    <row r="8" spans="2:6" ht="15" customHeight="1" x14ac:dyDescent="0.25">
      <c r="B8" s="13" t="s">
        <v>60</v>
      </c>
    </row>
    <row r="9" spans="2:6" ht="15" customHeight="1" x14ac:dyDescent="0.25">
      <c r="B9" s="13"/>
    </row>
    <row r="10" spans="2:6" ht="25.5" customHeight="1" x14ac:dyDescent="0.25"/>
    <row r="11" spans="2:6" ht="34.5" customHeight="1" x14ac:dyDescent="0.25">
      <c r="B11" s="23" t="s">
        <v>21</v>
      </c>
      <c r="C11" s="24" t="s">
        <v>11</v>
      </c>
      <c r="D11" s="23" t="s">
        <v>12</v>
      </c>
      <c r="F11" s="15"/>
    </row>
    <row r="12" spans="2:6" ht="32.25" customHeight="1" x14ac:dyDescent="0.25">
      <c r="B12" s="3">
        <v>1</v>
      </c>
      <c r="C12" s="28" t="str">
        <f>'Moyenne classe + école'!W11</f>
        <v>Ecole St Pierre (Ellignies-Ste-Anne)</v>
      </c>
      <c r="D12" s="50">
        <v>8</v>
      </c>
    </row>
    <row r="13" spans="2:6" ht="32.25" customHeight="1" x14ac:dyDescent="0.25">
      <c r="B13" s="3">
        <v>2</v>
      </c>
      <c r="C13" s="28" t="str">
        <f>'Moyenne classe + école'!W8</f>
        <v>Ecole St Pierre (rue de Tournai) A</v>
      </c>
      <c r="D13" s="50">
        <v>7.96</v>
      </c>
    </row>
    <row r="14" spans="2:6" ht="32.25" customHeight="1" x14ac:dyDescent="0.25">
      <c r="B14" s="3">
        <v>3</v>
      </c>
      <c r="C14" s="28" t="str">
        <f>'Moyenne classe + école'!W10</f>
        <v>Ecole St Pierre (Pipaix)</v>
      </c>
      <c r="D14" s="50">
        <v>7.9</v>
      </c>
    </row>
    <row r="15" spans="2:6" ht="32.25" customHeight="1" x14ac:dyDescent="0.25">
      <c r="B15" s="3">
        <v>4</v>
      </c>
      <c r="C15" s="28" t="str">
        <f>'Moyenne classe + école'!W21</f>
        <v>Ecole comm. de Blicquy</v>
      </c>
      <c r="D15" s="50">
        <v>7.75</v>
      </c>
    </row>
    <row r="16" spans="2:6" ht="32.25" customHeight="1" x14ac:dyDescent="0.25">
      <c r="B16" s="3">
        <v>5</v>
      </c>
      <c r="C16" s="28" t="str">
        <f>'Moyenne classe + école'!W16</f>
        <v>Ecole comm. de Thieulain</v>
      </c>
      <c r="D16" s="50">
        <v>7.6</v>
      </c>
    </row>
    <row r="17" spans="1:4" ht="32.25" customHeight="1" x14ac:dyDescent="0.25">
      <c r="B17" s="3">
        <v>6</v>
      </c>
      <c r="C17" s="28" t="str">
        <f>'Moyenne classe + école'!W19</f>
        <v>Ecole comm. de Tourpes</v>
      </c>
      <c r="D17" s="50">
        <v>7.5</v>
      </c>
    </row>
    <row r="18" spans="1:4" ht="32.25" customHeight="1" x14ac:dyDescent="0.25">
      <c r="B18" s="3">
        <v>7</v>
      </c>
      <c r="C18" s="28" t="str">
        <f>'Moyenne classe + école'!W12</f>
        <v>Ecole Tour St Pierre (A)</v>
      </c>
      <c r="D18" s="50">
        <v>7.39</v>
      </c>
    </row>
    <row r="19" spans="1:4" ht="32.25" customHeight="1" x14ac:dyDescent="0.25">
      <c r="B19" s="3">
        <v>8</v>
      </c>
      <c r="C19" s="28" t="str">
        <f>'Moyenne classe + école'!W20</f>
        <v>Ecole comm. de Bon Air</v>
      </c>
      <c r="D19" s="50">
        <v>7.25</v>
      </c>
    </row>
    <row r="20" spans="1:4" ht="32.25" customHeight="1" x14ac:dyDescent="0.25">
      <c r="B20" s="3">
        <v>9</v>
      </c>
      <c r="C20" s="28" t="str">
        <f>'Moyenne classe + école'!W13</f>
        <v>Ecole Tour St Pierre (B)</v>
      </c>
      <c r="D20" s="50">
        <v>7.23</v>
      </c>
    </row>
    <row r="21" spans="1:4" ht="32.25" customHeight="1" x14ac:dyDescent="0.25">
      <c r="B21" s="3">
        <v>10</v>
      </c>
      <c r="C21" s="28" t="str">
        <f>'Moyenne classe + école'!W17</f>
        <v>Ecole comm. du Rempart</v>
      </c>
      <c r="D21" s="50">
        <v>6.75</v>
      </c>
    </row>
    <row r="22" spans="1:4" ht="32.25" customHeight="1" x14ac:dyDescent="0.25">
      <c r="A22" s="44"/>
      <c r="B22" s="46"/>
      <c r="C22" s="47"/>
      <c r="D22" s="46"/>
    </row>
    <row r="23" spans="1:4" ht="32.25" customHeight="1" x14ac:dyDescent="0.25">
      <c r="A23" s="44"/>
      <c r="B23" s="48"/>
      <c r="C23" s="49"/>
      <c r="D23" s="48"/>
    </row>
    <row r="24" spans="1:4" ht="32.25" customHeight="1" x14ac:dyDescent="0.25">
      <c r="A24" s="44"/>
      <c r="B24" s="48"/>
      <c r="C24" s="49"/>
      <c r="D24" s="48"/>
    </row>
    <row r="25" spans="1:4" ht="32.25" customHeight="1" x14ac:dyDescent="0.25">
      <c r="A25" s="44"/>
      <c r="B25" s="48"/>
      <c r="C25" s="49"/>
      <c r="D25" s="48"/>
    </row>
  </sheetData>
  <sortState ref="B12:D25">
    <sortCondition descending="1" ref="D12:D25"/>
  </sortState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764C1-4726-4D2E-ABC9-17832477292B}">
  <dimension ref="B2:F25"/>
  <sheetViews>
    <sheetView topLeftCell="A10" workbookViewId="0">
      <selection activeCell="B8" sqref="B8"/>
    </sheetView>
  </sheetViews>
  <sheetFormatPr baseColWidth="10" defaultRowHeight="13.2" x14ac:dyDescent="0.25"/>
  <cols>
    <col min="1" max="1" width="5.33203125" customWidth="1"/>
    <col min="2" max="2" width="7.6640625" customWidth="1"/>
    <col min="3" max="3" width="39.5546875" customWidth="1"/>
    <col min="4" max="4" width="18.33203125" customWidth="1"/>
    <col min="7" max="7" width="28.5546875" customWidth="1"/>
  </cols>
  <sheetData>
    <row r="2" spans="2:6" ht="21" customHeight="1" x14ac:dyDescent="0.25">
      <c r="B2" s="14" t="s">
        <v>54</v>
      </c>
    </row>
    <row r="3" spans="2:6" ht="15" customHeight="1" x14ac:dyDescent="0.25">
      <c r="B3" s="14"/>
    </row>
    <row r="4" spans="2:6" ht="15" customHeight="1" x14ac:dyDescent="0.25"/>
    <row r="5" spans="2:6" ht="15" customHeight="1" x14ac:dyDescent="0.25">
      <c r="B5" t="s">
        <v>13</v>
      </c>
    </row>
    <row r="6" spans="2:6" ht="15" customHeight="1" x14ac:dyDescent="0.25"/>
    <row r="7" spans="2:6" ht="32.25" customHeight="1" x14ac:dyDescent="0.25"/>
    <row r="8" spans="2:6" ht="15" customHeight="1" x14ac:dyDescent="0.25">
      <c r="B8" s="13" t="s">
        <v>61</v>
      </c>
    </row>
    <row r="9" spans="2:6" ht="15" customHeight="1" x14ac:dyDescent="0.25">
      <c r="B9" s="13"/>
    </row>
    <row r="10" spans="2:6" ht="25.5" customHeight="1" x14ac:dyDescent="0.25"/>
    <row r="11" spans="2:6" ht="34.5" customHeight="1" x14ac:dyDescent="0.25">
      <c r="B11" s="23" t="s">
        <v>21</v>
      </c>
      <c r="C11" s="24" t="s">
        <v>11</v>
      </c>
      <c r="D11" s="23" t="s">
        <v>12</v>
      </c>
      <c r="F11" s="15"/>
    </row>
    <row r="12" spans="2:6" ht="32.25" customHeight="1" x14ac:dyDescent="0.25">
      <c r="B12" s="3">
        <v>1</v>
      </c>
      <c r="C12" s="28" t="str">
        <f>'Moyenne classe + école'!W13</f>
        <v>Ecole Tour St Pierre (B)</v>
      </c>
      <c r="D12" s="37">
        <v>8.67</v>
      </c>
    </row>
    <row r="13" spans="2:6" ht="32.25" customHeight="1" x14ac:dyDescent="0.25">
      <c r="B13" s="3">
        <v>2</v>
      </c>
      <c r="C13" s="28" t="str">
        <f>'Moyenne classe + école'!W19</f>
        <v>Ecole comm. de Tourpes</v>
      </c>
      <c r="D13" s="37">
        <v>8.5</v>
      </c>
    </row>
    <row r="14" spans="2:6" ht="32.25" customHeight="1" x14ac:dyDescent="0.25">
      <c r="B14" s="3">
        <v>3</v>
      </c>
      <c r="C14" s="28" t="str">
        <f>'Moyenne classe + école'!W8</f>
        <v>Ecole St Pierre (rue de Tournai) A</v>
      </c>
      <c r="D14" s="37">
        <v>8.2899999999999991</v>
      </c>
    </row>
    <row r="15" spans="2:6" ht="32.25" customHeight="1" x14ac:dyDescent="0.25">
      <c r="B15" s="3">
        <v>4</v>
      </c>
      <c r="C15" s="28" t="str">
        <f>'Moyenne classe + école'!W12</f>
        <v>Ecole Tour St Pierre (A)</v>
      </c>
      <c r="D15" s="37">
        <v>7.7</v>
      </c>
    </row>
    <row r="16" spans="2:6" ht="32.25" customHeight="1" x14ac:dyDescent="0.25">
      <c r="B16" s="3">
        <v>5</v>
      </c>
      <c r="C16" s="28" t="str">
        <f>'Moyenne classe + école'!W20</f>
        <v>Ecole comm. de Bon Air</v>
      </c>
      <c r="D16" s="37">
        <v>7.5</v>
      </c>
    </row>
    <row r="17" spans="2:4" ht="32.25" customHeight="1" x14ac:dyDescent="0.25">
      <c r="B17" s="3">
        <v>6</v>
      </c>
      <c r="C17" s="28" t="str">
        <f>'Moyenne classe + école'!W10</f>
        <v>Ecole St Pierre (Pipaix)</v>
      </c>
      <c r="D17" s="37">
        <v>7.35</v>
      </c>
    </row>
    <row r="18" spans="2:4" ht="32.25" customHeight="1" x14ac:dyDescent="0.25">
      <c r="B18" s="3">
        <v>7</v>
      </c>
      <c r="C18" s="28" t="str">
        <f>'Moyenne classe + école'!W21</f>
        <v>Ecole comm. de Blicquy</v>
      </c>
      <c r="D18" s="37">
        <v>7.27</v>
      </c>
    </row>
    <row r="19" spans="2:4" ht="32.25" customHeight="1" x14ac:dyDescent="0.25">
      <c r="B19" s="3">
        <v>8</v>
      </c>
      <c r="C19" s="28" t="str">
        <f>'Moyenne classe + école'!W11</f>
        <v>Ecole St Pierre (Ellignies-Ste-Anne)</v>
      </c>
      <c r="D19" s="37">
        <v>6.71</v>
      </c>
    </row>
    <row r="20" spans="2:4" ht="32.25" customHeight="1" x14ac:dyDescent="0.25">
      <c r="B20" s="3">
        <v>9</v>
      </c>
      <c r="C20" s="28" t="str">
        <f>'Moyenne classe + école'!W16</f>
        <v>Ecole comm. de Thieulain</v>
      </c>
      <c r="D20" s="37">
        <v>6.33</v>
      </c>
    </row>
    <row r="21" spans="2:4" ht="32.25" customHeight="1" x14ac:dyDescent="0.25">
      <c r="B21" s="3">
        <v>10</v>
      </c>
      <c r="C21" s="28" t="str">
        <f>'Moyenne classe + école'!W17</f>
        <v>Ecole comm. du Rempart</v>
      </c>
      <c r="D21" s="37">
        <v>6.17</v>
      </c>
    </row>
    <row r="22" spans="2:4" ht="32.25" customHeight="1" x14ac:dyDescent="0.25">
      <c r="B22" s="44"/>
      <c r="C22" s="45"/>
      <c r="D22" s="44"/>
    </row>
    <row r="23" spans="2:4" ht="32.25" customHeight="1" x14ac:dyDescent="0.25">
      <c r="B23" s="44"/>
      <c r="C23" s="45"/>
      <c r="D23" s="44"/>
    </row>
    <row r="24" spans="2:4" ht="32.25" customHeight="1" x14ac:dyDescent="0.25">
      <c r="B24" s="44"/>
      <c r="C24" s="45"/>
      <c r="D24" s="44"/>
    </row>
    <row r="25" spans="2:4" ht="32.25" customHeight="1" x14ac:dyDescent="0.25">
      <c r="B25" s="44"/>
      <c r="C25" s="45"/>
      <c r="D25" s="44"/>
    </row>
  </sheetData>
  <sortState ref="B12:D25">
    <sortCondition descending="1" ref="D12:D25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C4281-502B-4C6F-BBBB-40736B78DBBB}">
  <dimension ref="A2:G25"/>
  <sheetViews>
    <sheetView topLeftCell="A4" workbookViewId="0">
      <selection activeCell="B14" sqref="B14"/>
    </sheetView>
  </sheetViews>
  <sheetFormatPr baseColWidth="10" defaultRowHeight="13.2" x14ac:dyDescent="0.25"/>
  <cols>
    <col min="1" max="1" width="5.33203125" customWidth="1"/>
    <col min="2" max="2" width="7.6640625" customWidth="1"/>
    <col min="3" max="3" width="39.5546875" customWidth="1"/>
    <col min="4" max="4" width="18.33203125" customWidth="1"/>
    <col min="8" max="8" width="30.44140625" customWidth="1"/>
  </cols>
  <sheetData>
    <row r="2" spans="2:6" ht="21" customHeight="1" x14ac:dyDescent="0.25">
      <c r="B2" s="14" t="s">
        <v>54</v>
      </c>
    </row>
    <row r="3" spans="2:6" ht="15" customHeight="1" x14ac:dyDescent="0.25">
      <c r="B3" s="14"/>
    </row>
    <row r="4" spans="2:6" ht="15" customHeight="1" x14ac:dyDescent="0.25"/>
    <row r="5" spans="2:6" ht="15" customHeight="1" x14ac:dyDescent="0.25">
      <c r="B5" t="s">
        <v>13</v>
      </c>
    </row>
    <row r="6" spans="2:6" ht="15" customHeight="1" x14ac:dyDescent="0.25"/>
    <row r="7" spans="2:6" ht="32.25" customHeight="1" x14ac:dyDescent="0.25"/>
    <row r="8" spans="2:6" ht="15" customHeight="1" x14ac:dyDescent="0.25">
      <c r="B8" s="13" t="s">
        <v>62</v>
      </c>
    </row>
    <row r="9" spans="2:6" ht="15" customHeight="1" x14ac:dyDescent="0.25">
      <c r="B9" s="13"/>
    </row>
    <row r="10" spans="2:6" ht="25.5" customHeight="1" x14ac:dyDescent="0.25"/>
    <row r="11" spans="2:6" ht="34.5" customHeight="1" x14ac:dyDescent="0.25">
      <c r="B11" s="23" t="s">
        <v>21</v>
      </c>
      <c r="C11" s="24" t="s">
        <v>11</v>
      </c>
      <c r="D11" s="23" t="s">
        <v>12</v>
      </c>
      <c r="F11" s="15"/>
    </row>
    <row r="12" spans="2:6" ht="32.25" customHeight="1" x14ac:dyDescent="0.25">
      <c r="B12" s="3">
        <v>1</v>
      </c>
      <c r="C12" s="28" t="str">
        <f>'Moyenne classe + école'!W15</f>
        <v>Ecole comm. de Pipaix</v>
      </c>
      <c r="D12" s="50">
        <v>6</v>
      </c>
    </row>
    <row r="13" spans="2:6" ht="32.25" customHeight="1" x14ac:dyDescent="0.25">
      <c r="B13" s="3">
        <v>1</v>
      </c>
      <c r="C13" s="28" t="str">
        <f>'Moyenne classe + école'!W11</f>
        <v>Ecole St Pierre (Ellignies-Ste-Anne)</v>
      </c>
      <c r="D13" s="50">
        <v>6</v>
      </c>
    </row>
    <row r="14" spans="2:6" ht="32.25" customHeight="1" x14ac:dyDescent="0.25">
      <c r="B14" s="3">
        <v>1</v>
      </c>
      <c r="C14" s="28" t="str">
        <f>'Moyenne classe + école'!W20</f>
        <v>Ecole comm. de Bon Air</v>
      </c>
      <c r="D14" s="50">
        <v>6</v>
      </c>
    </row>
    <row r="15" spans="2:6" ht="32.25" customHeight="1" x14ac:dyDescent="0.25">
      <c r="B15" s="3">
        <v>4</v>
      </c>
      <c r="C15" s="28" t="str">
        <f>'Moyenne classe + école'!W13</f>
        <v>Ecole Tour St Pierre (B)</v>
      </c>
      <c r="D15" s="50">
        <v>5.82</v>
      </c>
    </row>
    <row r="16" spans="2:6" ht="32.25" customHeight="1" x14ac:dyDescent="0.25">
      <c r="B16" s="3">
        <v>5</v>
      </c>
      <c r="C16" s="28" t="str">
        <f>'Moyenne classe + école'!W8</f>
        <v>Ecole St Pierre (rue de Tournai) A</v>
      </c>
      <c r="D16" s="50">
        <v>5.8</v>
      </c>
    </row>
    <row r="17" spans="1:7" ht="32.25" customHeight="1" x14ac:dyDescent="0.25">
      <c r="B17" s="3">
        <v>6</v>
      </c>
      <c r="C17" s="28" t="str">
        <f>'Moyenne classe + école'!W16</f>
        <v>Ecole comm. de Thieulain</v>
      </c>
      <c r="D17" s="50">
        <v>5.62</v>
      </c>
    </row>
    <row r="18" spans="1:7" ht="32.25" customHeight="1" x14ac:dyDescent="0.25">
      <c r="B18" s="3">
        <v>7</v>
      </c>
      <c r="C18" s="28" t="str">
        <f>'Moyenne classe + école'!W21</f>
        <v>Ecole comm. de Blicquy</v>
      </c>
      <c r="D18" s="50">
        <v>5.6</v>
      </c>
    </row>
    <row r="19" spans="1:7" ht="32.25" customHeight="1" x14ac:dyDescent="0.25">
      <c r="B19" s="3">
        <v>8</v>
      </c>
      <c r="C19" s="28" t="str">
        <f>'Moyenne classe + école'!W19</f>
        <v>Ecole comm. de Tourpes</v>
      </c>
      <c r="D19" s="50">
        <v>5.58</v>
      </c>
      <c r="G19" s="15"/>
    </row>
    <row r="20" spans="1:7" ht="32.25" customHeight="1" x14ac:dyDescent="0.25">
      <c r="B20" s="3">
        <v>9</v>
      </c>
      <c r="C20" s="28" t="str">
        <f>'Moyenne classe + école'!W12</f>
        <v>Ecole Tour St Pierre (A)</v>
      </c>
      <c r="D20" s="50">
        <v>5.55</v>
      </c>
    </row>
    <row r="21" spans="1:7" ht="32.25" customHeight="1" x14ac:dyDescent="0.25">
      <c r="B21" s="3">
        <v>10</v>
      </c>
      <c r="C21" s="28" t="str">
        <f>'Moyenne classe + école'!W18</f>
        <v>Ecole comm. de Chapelle</v>
      </c>
      <c r="D21" s="50">
        <v>5.33</v>
      </c>
    </row>
    <row r="22" spans="1:7" ht="32.25" customHeight="1" x14ac:dyDescent="0.25">
      <c r="B22" s="3">
        <v>11</v>
      </c>
      <c r="C22" s="28" t="str">
        <f>'Moyenne classe + école'!W17</f>
        <v>Ecole comm. du Rempart</v>
      </c>
      <c r="D22" s="50">
        <v>4.87</v>
      </c>
    </row>
    <row r="23" spans="1:7" ht="32.25" customHeight="1" x14ac:dyDescent="0.25">
      <c r="A23" s="44"/>
      <c r="B23" s="44"/>
      <c r="C23" s="45"/>
      <c r="D23" s="44"/>
    </row>
    <row r="24" spans="1:7" ht="32.25" customHeight="1" x14ac:dyDescent="0.25">
      <c r="A24" s="44"/>
      <c r="B24" s="44"/>
      <c r="C24" s="45"/>
      <c r="D24" s="44"/>
    </row>
    <row r="25" spans="1:7" ht="32.25" customHeight="1" x14ac:dyDescent="0.25">
      <c r="A25" s="44"/>
      <c r="B25" s="44"/>
      <c r="C25" s="45"/>
      <c r="D25" s="44"/>
    </row>
  </sheetData>
  <sortState ref="B12:D25">
    <sortCondition ref="B12:B25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1D006-B647-4995-914F-8D3878A1311F}">
  <dimension ref="A2:F25"/>
  <sheetViews>
    <sheetView topLeftCell="A11" workbookViewId="0">
      <selection activeCell="G14" sqref="G14"/>
    </sheetView>
  </sheetViews>
  <sheetFormatPr baseColWidth="10" defaultRowHeight="13.2" x14ac:dyDescent="0.25"/>
  <cols>
    <col min="1" max="1" width="5.33203125" customWidth="1"/>
    <col min="2" max="2" width="7.6640625" customWidth="1"/>
    <col min="3" max="3" width="39.5546875" customWidth="1"/>
    <col min="4" max="4" width="18.33203125" customWidth="1"/>
    <col min="7" max="7" width="33.109375" customWidth="1"/>
  </cols>
  <sheetData>
    <row r="2" spans="2:6" ht="21" customHeight="1" x14ac:dyDescent="0.25">
      <c r="B2" s="14" t="s">
        <v>54</v>
      </c>
    </row>
    <row r="3" spans="2:6" ht="15" customHeight="1" x14ac:dyDescent="0.25">
      <c r="B3" s="14"/>
    </row>
    <row r="4" spans="2:6" ht="15" customHeight="1" x14ac:dyDescent="0.25"/>
    <row r="5" spans="2:6" ht="15" customHeight="1" x14ac:dyDescent="0.25">
      <c r="B5" t="s">
        <v>13</v>
      </c>
    </row>
    <row r="6" spans="2:6" ht="15" customHeight="1" x14ac:dyDescent="0.25"/>
    <row r="7" spans="2:6" ht="32.25" customHeight="1" x14ac:dyDescent="0.25"/>
    <row r="8" spans="2:6" ht="15" customHeight="1" x14ac:dyDescent="0.25">
      <c r="B8" s="13" t="s">
        <v>59</v>
      </c>
    </row>
    <row r="9" spans="2:6" ht="15" customHeight="1" x14ac:dyDescent="0.25">
      <c r="B9" s="13"/>
    </row>
    <row r="10" spans="2:6" ht="25.5" customHeight="1" x14ac:dyDescent="0.25"/>
    <row r="11" spans="2:6" ht="34.5" customHeight="1" x14ac:dyDescent="0.25">
      <c r="B11" s="23" t="s">
        <v>21</v>
      </c>
      <c r="C11" s="24" t="s">
        <v>11</v>
      </c>
      <c r="D11" s="23" t="s">
        <v>12</v>
      </c>
      <c r="F11" s="15"/>
    </row>
    <row r="12" spans="2:6" ht="32.25" customHeight="1" x14ac:dyDescent="0.25">
      <c r="B12" s="3">
        <v>1</v>
      </c>
      <c r="C12" s="28" t="str">
        <f>'Moyenne classe + école'!W16</f>
        <v>Ecole comm. de Thieulain</v>
      </c>
      <c r="D12" s="50">
        <v>6</v>
      </c>
    </row>
    <row r="13" spans="2:6" ht="32.25" customHeight="1" x14ac:dyDescent="0.25">
      <c r="B13" s="3">
        <v>2</v>
      </c>
      <c r="C13" s="28" t="str">
        <f>'Moyenne classe + école'!W11</f>
        <v>Ecole St Pierre (Ellignies-Ste-Anne)</v>
      </c>
      <c r="D13" s="50">
        <v>5.83</v>
      </c>
    </row>
    <row r="14" spans="2:6" ht="32.25" customHeight="1" x14ac:dyDescent="0.25">
      <c r="B14" s="3">
        <v>3</v>
      </c>
      <c r="C14" s="28" t="str">
        <f>'Moyenne classe + école'!W18</f>
        <v>Ecole comm. de Chapelle</v>
      </c>
      <c r="D14" s="50">
        <v>5.71</v>
      </c>
    </row>
    <row r="15" spans="2:6" ht="32.25" customHeight="1" x14ac:dyDescent="0.25">
      <c r="B15" s="3">
        <v>4</v>
      </c>
      <c r="C15" s="28" t="str">
        <f>'Moyenne classe + école'!W13</f>
        <v>Ecole Tour St Pierre (B)</v>
      </c>
      <c r="D15" s="50">
        <v>5.63</v>
      </c>
    </row>
    <row r="16" spans="2:6" ht="32.25" customHeight="1" x14ac:dyDescent="0.25">
      <c r="B16" s="3">
        <v>5</v>
      </c>
      <c r="C16" s="28" t="str">
        <f>'Moyenne classe + école'!W21</f>
        <v>Ecole comm. de Blicquy</v>
      </c>
      <c r="D16" s="50">
        <v>5.57</v>
      </c>
    </row>
    <row r="17" spans="1:4" ht="32.25" customHeight="1" x14ac:dyDescent="0.25">
      <c r="B17" s="3">
        <v>6</v>
      </c>
      <c r="C17" s="28" t="str">
        <f>'Moyenne classe + école'!W8</f>
        <v>Ecole St Pierre (rue de Tournai) A</v>
      </c>
      <c r="D17" s="50">
        <v>5.55</v>
      </c>
    </row>
    <row r="18" spans="1:4" ht="32.25" customHeight="1" x14ac:dyDescent="0.25">
      <c r="B18" s="3">
        <v>7</v>
      </c>
      <c r="C18" s="28" t="str">
        <f>'Moyenne classe + école'!W10</f>
        <v>Ecole St Pierre (Pipaix)</v>
      </c>
      <c r="D18" s="50">
        <v>5.4</v>
      </c>
    </row>
    <row r="19" spans="1:4" ht="32.25" customHeight="1" x14ac:dyDescent="0.25">
      <c r="B19" s="3">
        <v>8</v>
      </c>
      <c r="C19" s="28" t="str">
        <f>'Moyenne classe + école'!W12</f>
        <v>Ecole Tour St Pierre (A)</v>
      </c>
      <c r="D19" s="50">
        <v>5.2</v>
      </c>
    </row>
    <row r="20" spans="1:4" ht="32.25" customHeight="1" x14ac:dyDescent="0.25">
      <c r="B20" s="3">
        <v>9</v>
      </c>
      <c r="C20" s="28" t="str">
        <f>'Moyenne classe + école'!W19</f>
        <v>Ecole comm. de Tourpes</v>
      </c>
      <c r="D20" s="50">
        <v>5.14</v>
      </c>
    </row>
    <row r="21" spans="1:4" ht="32.25" customHeight="1" x14ac:dyDescent="0.25">
      <c r="B21" s="3">
        <v>10</v>
      </c>
      <c r="C21" s="28" t="str">
        <f>'Moyenne classe + école'!W20</f>
        <v>Ecole comm. de Bon Air</v>
      </c>
      <c r="D21" s="50">
        <v>5.13</v>
      </c>
    </row>
    <row r="22" spans="1:4" ht="32.25" customHeight="1" x14ac:dyDescent="0.25">
      <c r="B22" s="3">
        <v>11</v>
      </c>
      <c r="C22" s="28" t="str">
        <f>'Moyenne classe + école'!W17</f>
        <v>Ecole comm. du Rempart</v>
      </c>
      <c r="D22" s="50">
        <v>4.33</v>
      </c>
    </row>
    <row r="23" spans="1:4" ht="32.25" customHeight="1" x14ac:dyDescent="0.25">
      <c r="A23" s="44"/>
      <c r="B23" s="44"/>
      <c r="C23" s="45"/>
      <c r="D23" s="44"/>
    </row>
    <row r="24" spans="1:4" ht="32.25" customHeight="1" x14ac:dyDescent="0.25">
      <c r="B24" s="44"/>
      <c r="C24" s="45"/>
      <c r="D24" s="44"/>
    </row>
    <row r="25" spans="1:4" ht="32.25" customHeight="1" x14ac:dyDescent="0.25">
      <c r="B25" s="44"/>
      <c r="C25" s="45"/>
      <c r="D25" s="44"/>
    </row>
  </sheetData>
  <sortState ref="B12:D25">
    <sortCondition ref="B12:B25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DBDEB-33EA-4EF6-ABA2-B21C0E78BA0E}">
  <dimension ref="B2:F26"/>
  <sheetViews>
    <sheetView topLeftCell="A4" workbookViewId="0">
      <selection activeCell="E11" sqref="E11"/>
    </sheetView>
  </sheetViews>
  <sheetFormatPr baseColWidth="10" defaultRowHeight="13.2" x14ac:dyDescent="0.25"/>
  <cols>
    <col min="1" max="1" width="5.33203125" customWidth="1"/>
    <col min="2" max="2" width="7.6640625" customWidth="1"/>
    <col min="3" max="3" width="39.5546875" customWidth="1"/>
    <col min="4" max="4" width="18.33203125" customWidth="1"/>
    <col min="7" max="7" width="29" customWidth="1"/>
  </cols>
  <sheetData>
    <row r="2" spans="2:6" ht="21" customHeight="1" x14ac:dyDescent="0.25">
      <c r="B2" s="14" t="s">
        <v>54</v>
      </c>
    </row>
    <row r="3" spans="2:6" ht="15" customHeight="1" x14ac:dyDescent="0.25">
      <c r="B3" s="14"/>
    </row>
    <row r="4" spans="2:6" ht="15" customHeight="1" x14ac:dyDescent="0.25"/>
    <row r="5" spans="2:6" ht="15" customHeight="1" x14ac:dyDescent="0.25">
      <c r="B5" t="s">
        <v>13</v>
      </c>
    </row>
    <row r="6" spans="2:6" ht="15" customHeight="1" x14ac:dyDescent="0.25"/>
    <row r="7" spans="2:6" ht="32.25" customHeight="1" x14ac:dyDescent="0.25"/>
    <row r="8" spans="2:6" ht="15" customHeight="1" x14ac:dyDescent="0.25">
      <c r="B8" s="13" t="s">
        <v>63</v>
      </c>
    </row>
    <row r="9" spans="2:6" ht="15" customHeight="1" x14ac:dyDescent="0.25">
      <c r="B9" s="13"/>
    </row>
    <row r="10" spans="2:6" ht="25.5" customHeight="1" x14ac:dyDescent="0.25"/>
    <row r="11" spans="2:6" ht="34.5" customHeight="1" x14ac:dyDescent="0.25">
      <c r="B11" s="23" t="s">
        <v>21</v>
      </c>
      <c r="C11" s="24" t="s">
        <v>11</v>
      </c>
      <c r="D11" s="23" t="s">
        <v>12</v>
      </c>
      <c r="F11" s="15"/>
    </row>
    <row r="12" spans="2:6" ht="32.25" customHeight="1" x14ac:dyDescent="0.25">
      <c r="B12" s="3">
        <v>1</v>
      </c>
      <c r="C12" s="28" t="str">
        <f>'Moyenne classe + école'!W11</f>
        <v>Ecole St Pierre (Ellignies-Ste-Anne)</v>
      </c>
      <c r="D12" s="37">
        <v>5.4</v>
      </c>
    </row>
    <row r="13" spans="2:6" ht="32.25" customHeight="1" x14ac:dyDescent="0.25">
      <c r="B13" s="3">
        <v>2</v>
      </c>
      <c r="C13" s="28" t="str">
        <f>'Moyenne classe + école'!W8</f>
        <v>Ecole St Pierre (rue de Tournai) A</v>
      </c>
      <c r="D13" s="37">
        <v>5.07</v>
      </c>
    </row>
    <row r="14" spans="2:6" ht="32.25" customHeight="1" x14ac:dyDescent="0.25">
      <c r="B14" s="3">
        <v>3</v>
      </c>
      <c r="C14" s="28" t="str">
        <f>'Moyenne classe + école'!W18</f>
        <v>Ecole comm. de Chapelle</v>
      </c>
      <c r="D14" s="37">
        <v>4.9400000000000004</v>
      </c>
    </row>
    <row r="15" spans="2:6" ht="32.25" customHeight="1" x14ac:dyDescent="0.25">
      <c r="B15" s="3">
        <v>4</v>
      </c>
      <c r="C15" s="28" t="str">
        <f>'Moyenne classe + école'!W9</f>
        <v>Ecole St Pierre (rue de Tournai) B</v>
      </c>
      <c r="D15" s="37">
        <v>4.7699999999999996</v>
      </c>
    </row>
    <row r="16" spans="2:6" ht="32.25" customHeight="1" x14ac:dyDescent="0.25">
      <c r="B16" s="3">
        <v>5</v>
      </c>
      <c r="C16" s="28" t="str">
        <f>'Moyenne classe + école'!W10</f>
        <v>Ecole St Pierre (Pipaix)</v>
      </c>
      <c r="D16" s="37">
        <v>4.74</v>
      </c>
    </row>
    <row r="17" spans="2:4" ht="32.25" customHeight="1" x14ac:dyDescent="0.25">
      <c r="B17" s="3">
        <v>6</v>
      </c>
      <c r="C17" s="28" t="str">
        <f>'Moyenne classe + école'!W21</f>
        <v>Ecole comm. de Blicquy</v>
      </c>
      <c r="D17" s="37">
        <v>4.63</v>
      </c>
    </row>
    <row r="18" spans="2:4" ht="32.25" customHeight="1" x14ac:dyDescent="0.25">
      <c r="B18" s="3">
        <v>7</v>
      </c>
      <c r="C18" s="28" t="str">
        <f>'Moyenne classe + école'!W12</f>
        <v>Ecole Tour St Pierre (A)</v>
      </c>
      <c r="D18" s="37">
        <v>4.33</v>
      </c>
    </row>
    <row r="19" spans="2:4" ht="32.25" customHeight="1" x14ac:dyDescent="0.25">
      <c r="B19" s="44"/>
      <c r="C19" s="45"/>
      <c r="D19" s="44"/>
    </row>
    <row r="20" spans="2:4" ht="32.25" customHeight="1" x14ac:dyDescent="0.25">
      <c r="B20" s="44"/>
      <c r="C20" s="45"/>
      <c r="D20" s="44"/>
    </row>
    <row r="21" spans="2:4" ht="32.25" customHeight="1" x14ac:dyDescent="0.25">
      <c r="B21" s="44"/>
      <c r="C21" s="45"/>
      <c r="D21" s="44"/>
    </row>
    <row r="22" spans="2:4" ht="32.25" customHeight="1" x14ac:dyDescent="0.25">
      <c r="B22" s="44"/>
      <c r="C22" s="45"/>
      <c r="D22" s="44"/>
    </row>
    <row r="23" spans="2:4" ht="32.25" customHeight="1" x14ac:dyDescent="0.25">
      <c r="B23" s="44"/>
      <c r="C23" s="45"/>
      <c r="D23" s="44"/>
    </row>
    <row r="24" spans="2:4" ht="32.25" customHeight="1" x14ac:dyDescent="0.25">
      <c r="B24" s="44"/>
      <c r="C24" s="45"/>
      <c r="D24" s="44"/>
    </row>
    <row r="25" spans="2:4" ht="32.25" customHeight="1" x14ac:dyDescent="0.25">
      <c r="B25" s="44"/>
      <c r="C25" s="45"/>
      <c r="D25" s="44"/>
    </row>
    <row r="26" spans="2:4" x14ac:dyDescent="0.25">
      <c r="B26" s="44"/>
      <c r="C26" s="44"/>
      <c r="D26" s="44"/>
    </row>
  </sheetData>
  <sortState ref="B12:D25">
    <sortCondition ref="B12:B25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96065-2C71-4ED0-9AF1-DD440D5CA719}">
  <dimension ref="A2:F25"/>
  <sheetViews>
    <sheetView topLeftCell="A7" workbookViewId="0">
      <selection activeCell="F17" sqref="F17"/>
    </sheetView>
  </sheetViews>
  <sheetFormatPr baseColWidth="10" defaultRowHeight="13.2" x14ac:dyDescent="0.25"/>
  <cols>
    <col min="1" max="1" width="5.33203125" customWidth="1"/>
    <col min="2" max="2" width="7.6640625" customWidth="1"/>
    <col min="3" max="3" width="39.5546875" customWidth="1"/>
    <col min="4" max="4" width="18.33203125" customWidth="1"/>
    <col min="7" max="7" width="29.44140625" customWidth="1"/>
  </cols>
  <sheetData>
    <row r="2" spans="2:6" ht="21" customHeight="1" x14ac:dyDescent="0.25">
      <c r="B2" s="14" t="s">
        <v>54</v>
      </c>
    </row>
    <row r="3" spans="2:6" ht="15" customHeight="1" x14ac:dyDescent="0.25">
      <c r="B3" s="14"/>
    </row>
    <row r="4" spans="2:6" ht="15" customHeight="1" x14ac:dyDescent="0.25"/>
    <row r="5" spans="2:6" ht="15" customHeight="1" x14ac:dyDescent="0.25">
      <c r="B5" t="s">
        <v>13</v>
      </c>
    </row>
    <row r="6" spans="2:6" ht="15" customHeight="1" x14ac:dyDescent="0.25"/>
    <row r="7" spans="2:6" ht="32.25" customHeight="1" x14ac:dyDescent="0.25"/>
    <row r="8" spans="2:6" ht="15" customHeight="1" x14ac:dyDescent="0.25">
      <c r="B8" s="13" t="s">
        <v>64</v>
      </c>
    </row>
    <row r="9" spans="2:6" ht="15" customHeight="1" x14ac:dyDescent="0.25">
      <c r="B9" s="13"/>
    </row>
    <row r="10" spans="2:6" ht="25.5" customHeight="1" x14ac:dyDescent="0.25"/>
    <row r="11" spans="2:6" ht="34.5" customHeight="1" x14ac:dyDescent="0.25">
      <c r="B11" s="23" t="s">
        <v>21</v>
      </c>
      <c r="C11" s="24" t="s">
        <v>11</v>
      </c>
      <c r="D11" s="23" t="s">
        <v>12</v>
      </c>
      <c r="F11" s="15"/>
    </row>
    <row r="12" spans="2:6" ht="32.25" customHeight="1" x14ac:dyDescent="0.25">
      <c r="B12" s="3">
        <v>1</v>
      </c>
      <c r="C12" s="28" t="str">
        <f>'Moyenne classe + école'!W19</f>
        <v>Ecole comm. de Tourpes</v>
      </c>
      <c r="D12" s="37">
        <v>6.83</v>
      </c>
    </row>
    <row r="13" spans="2:6" ht="32.25" customHeight="1" x14ac:dyDescent="0.25">
      <c r="B13" s="3">
        <v>2</v>
      </c>
      <c r="C13" s="28" t="str">
        <f>'Moyenne classe + école'!W18</f>
        <v>Ecole comm. de Chapelle</v>
      </c>
      <c r="D13" s="37">
        <v>5.36</v>
      </c>
    </row>
    <row r="14" spans="2:6" ht="32.25" customHeight="1" x14ac:dyDescent="0.25">
      <c r="B14" s="3">
        <v>3</v>
      </c>
      <c r="C14" s="28" t="str">
        <f>'Moyenne classe + école'!W10</f>
        <v>Ecole St Pierre (Pipaix)</v>
      </c>
      <c r="D14" s="37">
        <v>4.8499999999999996</v>
      </c>
    </row>
    <row r="15" spans="2:6" ht="32.25" customHeight="1" x14ac:dyDescent="0.25">
      <c r="B15" s="3">
        <v>4</v>
      </c>
      <c r="C15" s="28" t="str">
        <f>'Moyenne classe + école'!W21</f>
        <v>Ecole comm. de Blicquy</v>
      </c>
      <c r="D15" s="32">
        <v>4.67</v>
      </c>
    </row>
    <row r="16" spans="2:6" ht="32.25" customHeight="1" x14ac:dyDescent="0.25">
      <c r="B16" s="3">
        <v>5</v>
      </c>
      <c r="C16" s="28" t="str">
        <f>'Moyenne classe + école'!W8</f>
        <v>Ecole St Pierre (rue de Tournai) A</v>
      </c>
      <c r="D16" s="37">
        <v>4.62</v>
      </c>
    </row>
    <row r="17" spans="1:4" ht="32.25" customHeight="1" x14ac:dyDescent="0.25">
      <c r="B17" s="3">
        <v>6</v>
      </c>
      <c r="C17" s="28" t="str">
        <f>'Moyenne classe + école'!W12</f>
        <v>Ecole Tour St Pierre (A)</v>
      </c>
      <c r="D17" s="37">
        <v>4.33</v>
      </c>
    </row>
    <row r="18" spans="1:4" ht="32.25" customHeight="1" x14ac:dyDescent="0.25">
      <c r="B18" s="3">
        <v>7</v>
      </c>
      <c r="C18" s="28" t="str">
        <f>'Moyenne classe + école'!W11</f>
        <v>Ecole St Pierre (Ellignies-Ste-Anne)</v>
      </c>
      <c r="D18" s="37">
        <v>4.22</v>
      </c>
    </row>
    <row r="19" spans="1:4" ht="32.25" customHeight="1" x14ac:dyDescent="0.25">
      <c r="B19" s="3">
        <v>8</v>
      </c>
      <c r="C19" s="28" t="str">
        <f>'Moyenne classe + école'!W20</f>
        <v>Ecole comm. de Bon Air</v>
      </c>
      <c r="D19" s="37">
        <v>4</v>
      </c>
    </row>
    <row r="20" spans="1:4" ht="32.25" customHeight="1" x14ac:dyDescent="0.25">
      <c r="A20" s="44"/>
      <c r="B20" s="44"/>
      <c r="C20" s="45"/>
      <c r="D20" s="44"/>
    </row>
    <row r="21" spans="1:4" ht="32.25" customHeight="1" x14ac:dyDescent="0.25">
      <c r="A21" s="44"/>
      <c r="B21" s="44"/>
      <c r="C21" s="45"/>
      <c r="D21" s="44"/>
    </row>
    <row r="22" spans="1:4" ht="32.25" customHeight="1" x14ac:dyDescent="0.25">
      <c r="A22" s="44"/>
      <c r="B22" s="44"/>
      <c r="C22" s="45"/>
      <c r="D22" s="44"/>
    </row>
    <row r="23" spans="1:4" ht="32.25" customHeight="1" x14ac:dyDescent="0.25">
      <c r="A23" s="44"/>
      <c r="B23" s="44"/>
      <c r="C23" s="45"/>
      <c r="D23" s="44"/>
    </row>
    <row r="24" spans="1:4" ht="32.25" customHeight="1" x14ac:dyDescent="0.25">
      <c r="A24" s="44"/>
      <c r="B24" s="44"/>
      <c r="C24" s="45"/>
      <c r="D24" s="44"/>
    </row>
    <row r="25" spans="1:4" ht="32.25" customHeight="1" x14ac:dyDescent="0.25">
      <c r="A25" s="44"/>
      <c r="B25" s="44"/>
      <c r="C25" s="45"/>
      <c r="D25" s="44"/>
    </row>
  </sheetData>
  <sortState ref="B12:D25">
    <sortCondition ref="B12:B25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Moyenne classe + école</vt:lpstr>
      <vt:lpstr>Classement par course</vt:lpstr>
      <vt:lpstr> Liste écoles 6e</vt:lpstr>
      <vt:lpstr>Liste ecoles 5e</vt:lpstr>
      <vt:lpstr>Liste écoles (4)</vt:lpstr>
      <vt:lpstr>Liste écoles 3</vt:lpstr>
      <vt:lpstr>Liste écoles 2</vt:lpstr>
      <vt:lpstr>Liste écoles 1er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User</cp:lastModifiedBy>
  <cp:lastPrinted>2023-10-09T07:26:06Z</cp:lastPrinted>
  <dcterms:created xsi:type="dcterms:W3CDTF">2010-01-14T09:36:41Z</dcterms:created>
  <dcterms:modified xsi:type="dcterms:W3CDTF">2023-10-09T07:27:29Z</dcterms:modified>
</cp:coreProperties>
</file>